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_ОБЩИЙ\!РАЗНОЕ!\_СМИ_ПУБЛИКАЦИИ\Отдел анализа и прогнозирования в АПК\"/>
    </mc:Choice>
  </mc:AlternateContent>
  <bookViews>
    <workbookView xWindow="0" yWindow="0" windowWidth="28800" windowHeight="11400" activeTab="6"/>
  </bookViews>
  <sheets>
    <sheet name="Раздел 1-1" sheetId="1" r:id="rId1"/>
    <sheet name="Раздел 1-2" sheetId="2" r:id="rId2"/>
    <sheet name="Раздел 1-3" sheetId="3" r:id="rId3"/>
    <sheet name="Раздел 1-4" sheetId="4" r:id="rId4"/>
    <sheet name="Раздел 1-5" sheetId="5" r:id="rId5"/>
    <sheet name="Раздел 1-6" sheetId="6" r:id="rId6"/>
    <sheet name="Раздел 1-7" sheetId="7" r:id="rId7"/>
  </sheets>
  <calcPr calcId="162913" refMode="R1C1"/>
</workbook>
</file>

<file path=xl/calcChain.xml><?xml version="1.0" encoding="utf-8"?>
<calcChain xmlns="http://schemas.openxmlformats.org/spreadsheetml/2006/main">
  <c r="J6" i="3" l="1"/>
  <c r="K6" i="3"/>
  <c r="F13" i="5"/>
  <c r="G7" i="4"/>
  <c r="F7" i="4"/>
  <c r="H12" i="4"/>
  <c r="H13" i="4"/>
  <c r="G6" i="3"/>
  <c r="E6" i="3"/>
  <c r="H10" i="2"/>
  <c r="F10" i="2"/>
  <c r="H9" i="2"/>
  <c r="F9" i="2"/>
  <c r="H8" i="2"/>
  <c r="F8" i="2"/>
  <c r="G6" i="2" l="1"/>
  <c r="F7" i="2"/>
  <c r="I16" i="7" l="1"/>
  <c r="G16" i="7"/>
  <c r="I15" i="7"/>
  <c r="G15" i="7"/>
  <c r="I14" i="7"/>
  <c r="G14" i="7"/>
  <c r="I13" i="7"/>
  <c r="G13" i="7"/>
  <c r="I12" i="7"/>
  <c r="G12" i="7"/>
  <c r="I11" i="7"/>
  <c r="G11" i="7"/>
  <c r="I10" i="7"/>
  <c r="G10" i="7"/>
  <c r="I9" i="7"/>
  <c r="G9" i="7"/>
  <c r="I8" i="7"/>
  <c r="G8" i="7"/>
  <c r="I7" i="7"/>
  <c r="G7" i="7"/>
  <c r="H6" i="7"/>
  <c r="F6" i="7"/>
  <c r="F5" i="7" s="1"/>
  <c r="E6" i="7"/>
  <c r="I6" i="7" s="1"/>
  <c r="D6" i="7"/>
  <c r="H5" i="7"/>
  <c r="D5" i="7"/>
  <c r="L57" i="6"/>
  <c r="J57" i="6"/>
  <c r="L56" i="6"/>
  <c r="J56" i="6"/>
  <c r="L55" i="6"/>
  <c r="J55" i="6"/>
  <c r="I55" i="6"/>
  <c r="G55" i="6"/>
  <c r="L54" i="6"/>
  <c r="J54" i="6"/>
  <c r="I54" i="6"/>
  <c r="G54" i="6"/>
  <c r="L53" i="6"/>
  <c r="J53" i="6"/>
  <c r="I53" i="6"/>
  <c r="G53" i="6"/>
  <c r="L52" i="6"/>
  <c r="J52" i="6"/>
  <c r="I52" i="6"/>
  <c r="G52" i="6"/>
  <c r="L51" i="6"/>
  <c r="J51" i="6"/>
  <c r="I51" i="6"/>
  <c r="G51" i="6"/>
  <c r="L50" i="6"/>
  <c r="J50" i="6"/>
  <c r="I50" i="6"/>
  <c r="G50" i="6"/>
  <c r="L49" i="6"/>
  <c r="J49" i="6"/>
  <c r="I49" i="6"/>
  <c r="G49" i="6"/>
  <c r="L48" i="6"/>
  <c r="J48" i="6"/>
  <c r="I48" i="6"/>
  <c r="G48" i="6"/>
  <c r="L47" i="6"/>
  <c r="J47" i="6"/>
  <c r="I47" i="6"/>
  <c r="G47" i="6"/>
  <c r="L46" i="6"/>
  <c r="J46" i="6"/>
  <c r="I46" i="6"/>
  <c r="G46" i="6"/>
  <c r="K45" i="6"/>
  <c r="K38" i="6" s="1"/>
  <c r="H45" i="6"/>
  <c r="H38" i="6" s="1"/>
  <c r="F45" i="6"/>
  <c r="F38" i="6" s="1"/>
  <c r="E45" i="6"/>
  <c r="L44" i="6"/>
  <c r="J44" i="6"/>
  <c r="I44" i="6"/>
  <c r="G44" i="6"/>
  <c r="L43" i="6"/>
  <c r="J43" i="6"/>
  <c r="I43" i="6"/>
  <c r="G43" i="6"/>
  <c r="L42" i="6"/>
  <c r="J42" i="6"/>
  <c r="I42" i="6"/>
  <c r="G42" i="6"/>
  <c r="L41" i="6"/>
  <c r="J41" i="6"/>
  <c r="I41" i="6"/>
  <c r="G41" i="6"/>
  <c r="L40" i="6"/>
  <c r="J40" i="6"/>
  <c r="I40" i="6"/>
  <c r="G40" i="6"/>
  <c r="L39" i="6"/>
  <c r="J39" i="6"/>
  <c r="I39" i="6"/>
  <c r="G39" i="6"/>
  <c r="L37" i="6"/>
  <c r="J37" i="6"/>
  <c r="I37" i="6"/>
  <c r="G37" i="6"/>
  <c r="L36" i="6"/>
  <c r="J36" i="6"/>
  <c r="I36" i="6"/>
  <c r="G36" i="6"/>
  <c r="L35" i="6"/>
  <c r="J35" i="6"/>
  <c r="I35" i="6"/>
  <c r="G35" i="6"/>
  <c r="L34" i="6"/>
  <c r="J34" i="6"/>
  <c r="L33" i="6"/>
  <c r="J33" i="6"/>
  <c r="I33" i="6"/>
  <c r="G33" i="6"/>
  <c r="L32" i="6"/>
  <c r="J32" i="6"/>
  <c r="I32" i="6"/>
  <c r="G32" i="6"/>
  <c r="L28" i="6"/>
  <c r="J28" i="6"/>
  <c r="I28" i="6"/>
  <c r="G28" i="6"/>
  <c r="L27" i="6"/>
  <c r="J27" i="6"/>
  <c r="I27" i="6"/>
  <c r="G27" i="6"/>
  <c r="L26" i="6"/>
  <c r="J26" i="6"/>
  <c r="I26" i="6"/>
  <c r="G26" i="6"/>
  <c r="E26" i="6"/>
  <c r="L25" i="6"/>
  <c r="J25" i="6"/>
  <c r="I25" i="6"/>
  <c r="G25" i="6"/>
  <c r="E25" i="6"/>
  <c r="L24" i="6"/>
  <c r="J24" i="6"/>
  <c r="I24" i="6"/>
  <c r="G24" i="6"/>
  <c r="E24" i="6"/>
  <c r="L23" i="6"/>
  <c r="J23" i="6"/>
  <c r="I23" i="6"/>
  <c r="G23" i="6"/>
  <c r="E23" i="6"/>
  <c r="L22" i="6"/>
  <c r="J22" i="6"/>
  <c r="I22" i="6"/>
  <c r="G22" i="6"/>
  <c r="E22" i="6"/>
  <c r="K21" i="6"/>
  <c r="K19" i="6" s="1"/>
  <c r="H21" i="6"/>
  <c r="H19" i="6" s="1"/>
  <c r="F21" i="6"/>
  <c r="J21" i="6" s="1"/>
  <c r="L20" i="6"/>
  <c r="J20" i="6"/>
  <c r="I20" i="6"/>
  <c r="G20" i="6"/>
  <c r="E20" i="6"/>
  <c r="L18" i="6"/>
  <c r="J18" i="6"/>
  <c r="L17" i="6"/>
  <c r="J17" i="6"/>
  <c r="I17" i="6"/>
  <c r="G17" i="6"/>
  <c r="L16" i="6"/>
  <c r="J16" i="6"/>
  <c r="I16" i="6"/>
  <c r="G16" i="6"/>
  <c r="L15" i="6"/>
  <c r="J15" i="6"/>
  <c r="I15" i="6"/>
  <c r="G15" i="6"/>
  <c r="L14" i="6"/>
  <c r="J14" i="6"/>
  <c r="I14" i="6"/>
  <c r="G14" i="6"/>
  <c r="L13" i="6"/>
  <c r="J13" i="6"/>
  <c r="I13" i="6"/>
  <c r="G13" i="6"/>
  <c r="L12" i="6"/>
  <c r="J12" i="6"/>
  <c r="I12" i="6"/>
  <c r="G12" i="6"/>
  <c r="K11" i="6"/>
  <c r="K6" i="6" s="1"/>
  <c r="H11" i="6"/>
  <c r="H6" i="6" s="1"/>
  <c r="F11" i="6"/>
  <c r="D11" i="6"/>
  <c r="G11" i="6" s="1"/>
  <c r="L10" i="6"/>
  <c r="J10" i="6"/>
  <c r="I10" i="6"/>
  <c r="G10" i="6"/>
  <c r="L9" i="6"/>
  <c r="J9" i="6"/>
  <c r="I9" i="6"/>
  <c r="G9" i="6"/>
  <c r="L8" i="6"/>
  <c r="J8" i="6"/>
  <c r="I8" i="6"/>
  <c r="G8" i="6"/>
  <c r="L7" i="6"/>
  <c r="J7" i="6"/>
  <c r="I7" i="6"/>
  <c r="G7" i="6"/>
  <c r="G60" i="5"/>
  <c r="G59" i="5"/>
  <c r="G58" i="5"/>
  <c r="G57" i="5"/>
  <c r="G56" i="5"/>
  <c r="G55" i="5"/>
  <c r="G54" i="5"/>
  <c r="G53" i="5"/>
  <c r="G52" i="5"/>
  <c r="G51" i="5"/>
  <c r="F50" i="5"/>
  <c r="F43" i="5" s="1"/>
  <c r="E50" i="5"/>
  <c r="G49" i="5"/>
  <c r="G48" i="5"/>
  <c r="G47" i="5"/>
  <c r="G46" i="5"/>
  <c r="G45" i="5"/>
  <c r="G44" i="5"/>
  <c r="G42" i="5"/>
  <c r="G41" i="5"/>
  <c r="G40" i="5"/>
  <c r="G38" i="5"/>
  <c r="G37" i="5"/>
  <c r="G30" i="5"/>
  <c r="G29" i="5"/>
  <c r="G28" i="5"/>
  <c r="E28" i="5"/>
  <c r="G27" i="5"/>
  <c r="E27" i="5"/>
  <c r="G26" i="5"/>
  <c r="E26" i="5"/>
  <c r="G25" i="5"/>
  <c r="E25" i="5"/>
  <c r="G24" i="5"/>
  <c r="E24" i="5"/>
  <c r="F23" i="5"/>
  <c r="F21" i="5" s="1"/>
  <c r="G22" i="5"/>
  <c r="E22" i="5"/>
  <c r="G19" i="5"/>
  <c r="G18" i="5"/>
  <c r="G17" i="5"/>
  <c r="G16" i="5"/>
  <c r="G15" i="5"/>
  <c r="G14" i="5"/>
  <c r="F8" i="5"/>
  <c r="G12" i="5"/>
  <c r="G11" i="5"/>
  <c r="G10" i="5"/>
  <c r="G9" i="5"/>
  <c r="H46" i="4"/>
  <c r="H45" i="4"/>
  <c r="H44" i="4"/>
  <c r="I43" i="4"/>
  <c r="G43" i="4"/>
  <c r="F43" i="4"/>
  <c r="E43" i="4"/>
  <c r="H43" i="4" s="1"/>
  <c r="D43" i="4"/>
  <c r="H40" i="4"/>
  <c r="H39" i="4"/>
  <c r="H38" i="4"/>
  <c r="H37" i="4"/>
  <c r="H36" i="4"/>
  <c r="H35" i="4"/>
  <c r="H34" i="4"/>
  <c r="H33" i="4"/>
  <c r="H32" i="4"/>
  <c r="J31" i="4"/>
  <c r="I31" i="4"/>
  <c r="G31" i="4"/>
  <c r="G27" i="4" s="1"/>
  <c r="F31" i="4"/>
  <c r="F27" i="4" s="1"/>
  <c r="E31" i="4"/>
  <c r="H31" i="4" s="1"/>
  <c r="D31" i="4"/>
  <c r="H29" i="4"/>
  <c r="H28" i="4"/>
  <c r="H19" i="4"/>
  <c r="H18" i="4"/>
  <c r="H17" i="4"/>
  <c r="H16" i="4"/>
  <c r="H15" i="4"/>
  <c r="H14" i="4"/>
  <c r="H11" i="4"/>
  <c r="H10" i="4"/>
  <c r="H9" i="4"/>
  <c r="H8" i="4"/>
  <c r="K38" i="3"/>
  <c r="I38" i="3"/>
  <c r="K37" i="3"/>
  <c r="I37" i="3"/>
  <c r="H37" i="3"/>
  <c r="F37" i="3"/>
  <c r="K36" i="3"/>
  <c r="I36" i="3"/>
  <c r="H36" i="3"/>
  <c r="F36" i="3"/>
  <c r="K35" i="3"/>
  <c r="I35" i="3"/>
  <c r="H35" i="3"/>
  <c r="F35" i="3"/>
  <c r="K34" i="3"/>
  <c r="I34" i="3"/>
  <c r="H34" i="3"/>
  <c r="F34" i="3"/>
  <c r="K33" i="3"/>
  <c r="I33" i="3"/>
  <c r="H33" i="3"/>
  <c r="F33" i="3"/>
  <c r="K32" i="3"/>
  <c r="I32" i="3"/>
  <c r="H32" i="3"/>
  <c r="F32" i="3"/>
  <c r="K31" i="3"/>
  <c r="I31" i="3"/>
  <c r="H31" i="3"/>
  <c r="F31" i="3"/>
  <c r="K30" i="3"/>
  <c r="I30" i="3"/>
  <c r="H30" i="3"/>
  <c r="F30" i="3"/>
  <c r="K29" i="3"/>
  <c r="I29" i="3"/>
  <c r="H29" i="3"/>
  <c r="F29" i="3"/>
  <c r="K28" i="3"/>
  <c r="I28" i="3"/>
  <c r="H28" i="3"/>
  <c r="F28" i="3"/>
  <c r="K27" i="3"/>
  <c r="I27" i="3"/>
  <c r="H27" i="3"/>
  <c r="F27" i="3"/>
  <c r="K26" i="3"/>
  <c r="I26" i="3"/>
  <c r="H26" i="3"/>
  <c r="F26" i="3"/>
  <c r="J25" i="3"/>
  <c r="J21" i="3" s="1"/>
  <c r="G25" i="3"/>
  <c r="G21" i="3" s="1"/>
  <c r="E25" i="3"/>
  <c r="I25" i="3" s="1"/>
  <c r="D25" i="3"/>
  <c r="H25" i="3" s="1"/>
  <c r="K23" i="3"/>
  <c r="I23" i="3"/>
  <c r="H23" i="3"/>
  <c r="F23" i="3"/>
  <c r="K22" i="3"/>
  <c r="I22" i="3"/>
  <c r="H22" i="3"/>
  <c r="F22" i="3"/>
  <c r="K17" i="3"/>
  <c r="I17" i="3"/>
  <c r="K16" i="3"/>
  <c r="I16" i="3"/>
  <c r="H16" i="3"/>
  <c r="F16" i="3"/>
  <c r="K15" i="3"/>
  <c r="I15" i="3"/>
  <c r="H15" i="3"/>
  <c r="F15" i="3"/>
  <c r="K14" i="3"/>
  <c r="I14" i="3"/>
  <c r="H14" i="3"/>
  <c r="F14" i="3"/>
  <c r="I13" i="3"/>
  <c r="H13" i="3"/>
  <c r="K12" i="3"/>
  <c r="I12" i="3"/>
  <c r="H12" i="3"/>
  <c r="F12" i="3"/>
  <c r="H11" i="3"/>
  <c r="K10" i="3"/>
  <c r="I10" i="3"/>
  <c r="H10" i="3"/>
  <c r="F10" i="3"/>
  <c r="K9" i="3"/>
  <c r="I9" i="3"/>
  <c r="H9" i="3"/>
  <c r="F9" i="3"/>
  <c r="K8" i="3"/>
  <c r="I8" i="3"/>
  <c r="H8" i="3"/>
  <c r="F8" i="3"/>
  <c r="F7" i="3"/>
  <c r="I7" i="3"/>
  <c r="H7" i="3"/>
  <c r="H47" i="2"/>
  <c r="H46" i="2"/>
  <c r="F46" i="2"/>
  <c r="H45" i="2"/>
  <c r="F45" i="2"/>
  <c r="H44" i="2"/>
  <c r="F44" i="2"/>
  <c r="H43" i="2"/>
  <c r="F43" i="2"/>
  <c r="G42" i="2"/>
  <c r="H41" i="2"/>
  <c r="F41" i="2"/>
  <c r="H40" i="2"/>
  <c r="H38" i="2"/>
  <c r="F38" i="2"/>
  <c r="H37" i="2"/>
  <c r="F37" i="2"/>
  <c r="H36" i="2"/>
  <c r="F36" i="2"/>
  <c r="H35" i="2"/>
  <c r="F35" i="2"/>
  <c r="G34" i="2"/>
  <c r="H33" i="2"/>
  <c r="F33" i="2"/>
  <c r="H32" i="2"/>
  <c r="G31" i="2"/>
  <c r="H30" i="2"/>
  <c r="F30" i="2"/>
  <c r="H29" i="2"/>
  <c r="H28" i="2"/>
  <c r="F28" i="2"/>
  <c r="H25" i="2"/>
  <c r="F25" i="2"/>
  <c r="G24" i="2"/>
  <c r="H16" i="2"/>
  <c r="F16" i="2"/>
  <c r="H15" i="2"/>
  <c r="F15" i="2"/>
  <c r="H14" i="2"/>
  <c r="F14" i="2"/>
  <c r="H12" i="2"/>
  <c r="F12" i="2"/>
  <c r="H11" i="2"/>
  <c r="F11" i="2"/>
  <c r="H7" i="2"/>
  <c r="F34" i="1"/>
  <c r="E34" i="1"/>
  <c r="F33" i="1"/>
  <c r="E33" i="1"/>
  <c r="F32" i="1"/>
  <c r="E32" i="1"/>
  <c r="K31" i="1"/>
  <c r="F31" i="1" s="1"/>
  <c r="I31" i="1"/>
  <c r="H31" i="1"/>
  <c r="G31" i="1"/>
  <c r="E31" i="1" s="1"/>
  <c r="F29" i="1"/>
  <c r="E29" i="1"/>
  <c r="F28" i="1"/>
  <c r="E28" i="1"/>
  <c r="F27" i="1"/>
  <c r="E27" i="1"/>
  <c r="K26" i="1"/>
  <c r="K30" i="1" s="1"/>
  <c r="K35" i="1" s="1"/>
  <c r="I26" i="1"/>
  <c r="I30" i="1" s="1"/>
  <c r="I35" i="1" s="1"/>
  <c r="H26" i="1"/>
  <c r="H30" i="1" s="1"/>
  <c r="H35" i="1" s="1"/>
  <c r="G26" i="1"/>
  <c r="G30" i="1" s="1"/>
  <c r="G35" i="1" s="1"/>
  <c r="F25" i="1"/>
  <c r="E25" i="1"/>
  <c r="F24" i="1"/>
  <c r="E24" i="1"/>
  <c r="E36" i="1" s="1"/>
  <c r="F23" i="1"/>
  <c r="F36" i="1" s="1"/>
  <c r="E23" i="1"/>
  <c r="F22" i="1"/>
  <c r="F26" i="1" s="1"/>
  <c r="F30" i="1" s="1"/>
  <c r="F35" i="1" s="1"/>
  <c r="E22" i="1"/>
  <c r="E26" i="1" s="1"/>
  <c r="E30" i="1" s="1"/>
  <c r="E35" i="1" s="1"/>
  <c r="F21" i="1"/>
  <c r="E21" i="1"/>
  <c r="J45" i="6" l="1"/>
  <c r="J38" i="6"/>
  <c r="J11" i="6"/>
  <c r="F6" i="6"/>
  <c r="L11" i="6"/>
  <c r="F7" i="5"/>
  <c r="G6" i="4"/>
  <c r="F6" i="4"/>
  <c r="G5" i="3"/>
  <c r="E21" i="3"/>
  <c r="I21" i="3" s="1"/>
  <c r="F11" i="3"/>
  <c r="K25" i="3"/>
  <c r="J5" i="3"/>
  <c r="K11" i="3"/>
  <c r="F13" i="3"/>
  <c r="F25" i="3"/>
  <c r="G23" i="2"/>
  <c r="G5" i="2"/>
  <c r="H5" i="6"/>
  <c r="K5" i="6"/>
  <c r="I11" i="3"/>
  <c r="L45" i="6"/>
  <c r="I11" i="6"/>
  <c r="K7" i="3"/>
  <c r="K13" i="3"/>
  <c r="E5" i="7"/>
  <c r="G6" i="7"/>
  <c r="L21" i="6"/>
  <c r="F19" i="6"/>
  <c r="L6" i="6" l="1"/>
  <c r="J6" i="6"/>
  <c r="K21" i="3"/>
  <c r="L19" i="6"/>
  <c r="J19" i="6"/>
  <c r="E5" i="3"/>
  <c r="I6" i="3"/>
  <c r="I5" i="7"/>
  <c r="G5" i="7"/>
  <c r="L38" i="6"/>
  <c r="F5" i="6"/>
  <c r="L5" i="6" l="1"/>
  <c r="J5" i="6"/>
  <c r="I5" i="3"/>
  <c r="K5" i="3"/>
</calcChain>
</file>

<file path=xl/sharedStrings.xml><?xml version="1.0" encoding="utf-8"?>
<sst xmlns="http://schemas.openxmlformats.org/spreadsheetml/2006/main" count="780" uniqueCount="300">
  <si>
    <t>000000606</t>
  </si>
  <si>
    <t>КОДЫ</t>
  </si>
  <si>
    <t>Дата (число, месяц, год)</t>
  </si>
  <si>
    <t>Организация (орган исполнительной власти)</t>
  </si>
  <si>
    <t>по ОКПО</t>
  </si>
  <si>
    <t>Идентификационный номер налогоплательщика</t>
  </si>
  <si>
    <t>ИНН</t>
  </si>
  <si>
    <t>по ОКВЭД 2</t>
  </si>
  <si>
    <t>по ОКОПФ/ОКФС</t>
  </si>
  <si>
    <t>Адрес:</t>
  </si>
  <si>
    <t>Единица измерения (коды по ОКЕИ): га - 059; гол - 836; тыс гол - 985; тыс усл банк - 882; ц - 206; кг - 166; г - 163; шт - 796; тыс шт - 798; тыс руб - 384; руб - 383; м2 - 055; дкл - 116.</t>
  </si>
  <si>
    <t>Наименование показателя</t>
  </si>
  <si>
    <t>Код</t>
  </si>
  <si>
    <t>Всего организаций</t>
  </si>
  <si>
    <t>в том числе:</t>
  </si>
  <si>
    <t>1</t>
  </si>
  <si>
    <t>2</t>
  </si>
  <si>
    <t>3</t>
  </si>
  <si>
    <t>4</t>
  </si>
  <si>
    <t>5</t>
  </si>
  <si>
    <t>6</t>
  </si>
  <si>
    <t>7</t>
  </si>
  <si>
    <t>8</t>
  </si>
  <si>
    <t>Количество организаций</t>
  </si>
  <si>
    <t>Выручка</t>
  </si>
  <si>
    <t>Себестоимость продаж</t>
  </si>
  <si>
    <t>Коммерческие расходы</t>
  </si>
  <si>
    <t>Управленческие расходы</t>
  </si>
  <si>
    <t>Прочие доходы</t>
  </si>
  <si>
    <t>в том числе: субсидии из бюджетов всех уровней</t>
  </si>
  <si>
    <t>Прочие расходы</t>
  </si>
  <si>
    <t>в том числе: 
текущий налог на прибыль</t>
  </si>
  <si>
    <t>отложенный налог на прибыль</t>
  </si>
  <si>
    <t>Прочее</t>
  </si>
  <si>
    <t>Х</t>
  </si>
  <si>
    <t>Убранная площадь под культурой 
(га, м2) /  среднегодовое поголовье (гол, птица - в тыс. гол)</t>
  </si>
  <si>
    <t>Выход основной
продукции, ц</t>
  </si>
  <si>
    <t>Урожайность (ц/га, кг/м2) / продуктивность (кг/гол в год, г/гол в сутки)</t>
  </si>
  <si>
    <t>Затраты на основную продукцию в текущих ценах,
тыс. руб</t>
  </si>
  <si>
    <t>Производственная себестоимость единицы продукции, 
руб</t>
  </si>
  <si>
    <t>ячмень (озимый и яровой)</t>
  </si>
  <si>
    <t>в том числе:
овощи открытого грунта (овощи бобовые; капуста; культуры овощные салатные, плодовые, луковичные; огурцы, помидоры; корнеплоды и клубнеплоды овощные; прочие)</t>
  </si>
  <si>
    <t>картофель</t>
  </si>
  <si>
    <t>овощи защищенного грунта (огурцы, помидоры, прочие)*</t>
  </si>
  <si>
    <t>прочая продукция растениеводства, не включенная в другие группировки</t>
  </si>
  <si>
    <t>* Убранная площадь овощей защищенного грунта - м2, урожайность - кг/м2.</t>
  </si>
  <si>
    <t>в том числе: 
основное стадо крупного рогатого скота молочного направления продуктивности (МОЛОКО)</t>
  </si>
  <si>
    <t>-</t>
  </si>
  <si>
    <t>из него: 
коровы (без коров на откорме и нагуле)</t>
  </si>
  <si>
    <t>основное стадо крупного рогатого скота  молочного направления продуктивности 
(МАССА ТЕЛЯТ ПРИ РОЖДЕНИИ)</t>
  </si>
  <si>
    <t>животные на выращивании и откорме молочного направления продуктивности (ПРИРОСТ)</t>
  </si>
  <si>
    <t>основное стадо крупного рогатого скота  мясного направления продуктивности (коровы, молодняк до 8 месяцев) 
(МАССА ТЕЛЯТ ПРИ РОЖДЕНИИ, ПРИРОСТ)</t>
  </si>
  <si>
    <t>животные на выращивании и откорме мясного направления продуктивности (ПРИРОСТ)</t>
  </si>
  <si>
    <t>в том числе:
свиньи взрослые основного стада (МАССА ПОРОСЯТ ПРИ РОЖДЕНИИ)</t>
  </si>
  <si>
    <t>животные на выращивании и откорме (ПРИРОСТ)</t>
  </si>
  <si>
    <t>в том числе: 
основное стадо овец и баранов-производителей тонкорунных и полутонкорунных пород, грубошерстных и полугрубошерстных пород (ШЕРСТЬ)</t>
  </si>
  <si>
    <t>из него: 
овцы и бараны-производители тонкорунных и полутонкорунных пород (ШЕРСТЬ)</t>
  </si>
  <si>
    <t>СПРАВОЧНО: 
овцематки (МОЛОКО)</t>
  </si>
  <si>
    <t>основное стадо коз и козлов-производителей (МОЛОКО)</t>
  </si>
  <si>
    <t>из него:
козоматки</t>
  </si>
  <si>
    <t>прочее поголовье овец и коз (МАССА ЯГНЯТ И КОЗЛЯТ НА МОМЕНТ ОТБИВКИ ОТ МАТОК)</t>
  </si>
  <si>
    <t>животные на выращивании и откорме 
(ПРИРОСТ)</t>
  </si>
  <si>
    <t>в том числе:  птица яичных пород прародительского, родительского и промышленного стада (ЯЙЦА, тыс. шт)</t>
  </si>
  <si>
    <t>из него:
куры взрослые (ЯЙЦА, тыс. шт)</t>
  </si>
  <si>
    <t>молодняк кур и прочей птицы на выращивании (ПРИРОСТ)</t>
  </si>
  <si>
    <t>инкубация (проинкубировано яиц птицы всех видов, тыс. шт)</t>
  </si>
  <si>
    <t>разведение одомашненных видов и пород рыб</t>
  </si>
  <si>
    <t>прочая продукция животноводства, не включенная в другие группировки</t>
  </si>
  <si>
    <t>Реализовано
продукции
в натуральном
выражении, ц</t>
  </si>
  <si>
    <t>Себестоимость продаж,
тыс. руб</t>
  </si>
  <si>
    <t>Себестоимость продаж
единицы продукции, 
руб</t>
  </si>
  <si>
    <t>Выручка,
тыс. руб</t>
  </si>
  <si>
    <t>Цена
единицы
продукции, 
руб</t>
  </si>
  <si>
    <t>Валовая рентабельность, %</t>
  </si>
  <si>
    <t>Справочно: КР и УР, не включенные в себестоимость продаж (гр_4), не связанные с производством
тыс.руб.</t>
  </si>
  <si>
    <t>Рентабельность продукции 
(с учетом КР и УР), %</t>
  </si>
  <si>
    <t>9</t>
  </si>
  <si>
    <t>10</t>
  </si>
  <si>
    <t>в том числе:
зерно пшеницы</t>
  </si>
  <si>
    <t>из него: продовольственная (1-2 кл)</t>
  </si>
  <si>
    <t>продовольственная (3-4 кл)</t>
  </si>
  <si>
    <t>овощи защищенного грунта (огурцы, помидоры, прочие)</t>
  </si>
  <si>
    <t>молоко сырое (в физическом весе)</t>
  </si>
  <si>
    <t>в том числе: молоко сырое коровье</t>
  </si>
  <si>
    <t>СПРАВОЧНО:
молоко сырое коровье в зачетном весе</t>
  </si>
  <si>
    <t>в том числе:
скот молочный крупный рогатый</t>
  </si>
  <si>
    <t>скот мясной крупный рогатый</t>
  </si>
  <si>
    <t>свиньи</t>
  </si>
  <si>
    <t>овцы и козы</t>
  </si>
  <si>
    <t>птица</t>
  </si>
  <si>
    <t>сельскохозяйственные животные прочие, не включенные в другие группировки</t>
  </si>
  <si>
    <t>яйца (тыс. шт)</t>
  </si>
  <si>
    <t>в том числе: пищевые (тыс. шт)</t>
  </si>
  <si>
    <t>из них: куриные (тыс. шт.)</t>
  </si>
  <si>
    <t>суточные птенцы (тыс. гол)</t>
  </si>
  <si>
    <t>шерсть</t>
  </si>
  <si>
    <t>товарная рыба одомашненных видов и пород</t>
  </si>
  <si>
    <t>Направлено на переработку сырья
(без учета сырья на давальческой основе), ц*</t>
  </si>
  <si>
    <t>Стоимость переработанного сельскохозяйственного сырья,
тыс. руб**</t>
  </si>
  <si>
    <t>Стоимость
единицы покупного
сырья,
руб</t>
  </si>
  <si>
    <t>Сырье на давальческой основе
(кроме граф 3 и 4), ц</t>
  </si>
  <si>
    <t>собственного</t>
  </si>
  <si>
    <t>покупного</t>
  </si>
  <si>
    <t>переданное на переработку</t>
  </si>
  <si>
    <t>принятое на переработку</t>
  </si>
  <si>
    <t>в том числе:
овощи открытого грунта</t>
  </si>
  <si>
    <t>овощи защищенного грунта</t>
  </si>
  <si>
    <t>прочее сельскохозяйственное сырье растительного происхождения, не включенное в другие группировки</t>
  </si>
  <si>
    <t>* По графам 3 и 4 указывается объем сырья, фактически направленного на переработку (включая переходящие запасы на начало и конец отчетного периода).</t>
  </si>
  <si>
    <t>** По графе 5 в том числе указывается стоимость сырья на давальческой основе, переданного переработчику для последующего изготовления продукции на мощностях переработчика.</t>
  </si>
  <si>
    <t>в том числе:
крупный рогатый скот</t>
  </si>
  <si>
    <t>сельскохозяйственные животные прочие, 
не включенные в другие группировки</t>
  </si>
  <si>
    <t>из них: северные олени</t>
  </si>
  <si>
    <t>товарная рыба (продукция рыбоводства)</t>
  </si>
  <si>
    <t>прочее сельскохозяйственное сырье животного происхождения, не включенное в другие группировки</t>
  </si>
  <si>
    <t>мука из зерновых культур (пшеничная, в том числе хлебопекарная; пшенично-ржаная, прочая)</t>
  </si>
  <si>
    <t>в том числе: 
дикорастущие плоды и ягоды</t>
  </si>
  <si>
    <t>выловленная рыба (дикая)</t>
  </si>
  <si>
    <t>дикие животные</t>
  </si>
  <si>
    <t>5. Прочее сырье несельскохозяйственного происхождения</t>
  </si>
  <si>
    <t>Выход готовой продукции
(ц, дкл, тыс шт, 
тыс усл банк)*</t>
  </si>
  <si>
    <t>СПРАВОЧНО: 
в пересчете на убойный вес (мясо), 
на молоко в зачетном весе (молокопродукты)</t>
  </si>
  <si>
    <t>Затраты на основное производство, тыс. руб</t>
  </si>
  <si>
    <t>Себестоимость производства единицы основного вида продукции,
руб</t>
  </si>
  <si>
    <t>крупа из зерновых культур (из пшеницы, в том числе манная; овсяная, гречневая, пшено)</t>
  </si>
  <si>
    <t>крупа, мука грубого помола и гранулы из зерновых культур, не включенные в другие группировки</t>
  </si>
  <si>
    <t>прочая продукция мукомольно-крупяного производства</t>
  </si>
  <si>
    <t>в том числе:
масло подсолнечное</t>
  </si>
  <si>
    <t>масло соевое, рапсовое</t>
  </si>
  <si>
    <t>прочие масла растительные</t>
  </si>
  <si>
    <t>жмых, твердые отходы прочие, оставшиеся после экстракции растительных жиров и масел</t>
  </si>
  <si>
    <t>овощи и фрукты переработанные (замороженные, сушеные, расфасованные в пакеты)</t>
  </si>
  <si>
    <t>овощи и фрукты консервированные 
(тыс усл банк)</t>
  </si>
  <si>
    <t>прочая продукция первичной переработки (растениеводство)</t>
  </si>
  <si>
    <t>молоко питьевое пастеризованное</t>
  </si>
  <si>
    <t>в том числе:
мясо крупного рогатого скота (говядина) парное, охлажденное, замороженное</t>
  </si>
  <si>
    <t>свинина парная, охлажденная, замороженная</t>
  </si>
  <si>
    <t>баранина и козлятина парная, охлажденная, замороженная</t>
  </si>
  <si>
    <t>мясо сельскохозяйственной птицы свежее, охлажденное, замороженное</t>
  </si>
  <si>
    <t>прочее мясо сельскохозяйственных животных, охлажденные, замороженные</t>
  </si>
  <si>
    <t>пищевые субпродукты сельскохозяйственных животных и птицы парные, охлажденные, замороженные</t>
  </si>
  <si>
    <t>мясо и мясные продукты, пищевые субпродукты сельскохозяйственных животных и птицы соленые, в рассоле или сушеные</t>
  </si>
  <si>
    <t>* Графа 3 заполняется по конечному продукту переработки, который включает в себя все промежуточные стадии изготовления конечного продукта (в том числе изготовление полуфабрикатов).</t>
  </si>
  <si>
    <t>СПРАВОЧНО: 
в пересчете на убойный вес (мясо), на молоко в зачетном весе (молокопродукты)</t>
  </si>
  <si>
    <t>масла и жиры животные и их фракции прочие</t>
  </si>
  <si>
    <t>мясо рыбы (филе, печень и икра свежие, охлажденные или мороженые); рыба сушеная, соленая или в рассоле, консервированная; копченая, сушеновяленая и балычные изделия; прочие морепродукты пищевые (мороженые, сушеные, соленые или в рассоле, копченые, консервированные)</t>
  </si>
  <si>
    <t>прочая продукция первичной переработки животноводства</t>
  </si>
  <si>
    <t>в том числе: сырье кожевенное и перо-пуховое</t>
  </si>
  <si>
    <t>рыба, прочие морепродукты переработанные и консервированные  (тыс усл банк)</t>
  </si>
  <si>
    <t>в том числе: продукция переработки дикой рыбы и прочих морепродуктов  (тыс усл банк)</t>
  </si>
  <si>
    <t>изделия хлебобулочные и мучные кондитерские</t>
  </si>
  <si>
    <t>в том числе: хлеб и хлебобулочные изделия недлительного хранения (со сроком годности менее 5 суток)**</t>
  </si>
  <si>
    <t>изделия макаронные и аналогичные мучные изделия</t>
  </si>
  <si>
    <t>прочие продукты пищевые готовые и блюда</t>
  </si>
  <si>
    <t>в том числе:
продукты готовые из мяса, субпродуктов или крови животных, из мяса и субпродуктов птицы</t>
  </si>
  <si>
    <t>продукты консервированные из мяса, субпродуктов или крови животных, из мяса и субпродуктов птицы (тыс усл банок)</t>
  </si>
  <si>
    <t>в том числе:
молоко, кроме сырого и пастеризованного, разной степени обработки</t>
  </si>
  <si>
    <t>сливки</t>
  </si>
  <si>
    <t>молоко и сливки сухие, сублимированные, в том числе цельные</t>
  </si>
  <si>
    <t>масло сливочное</t>
  </si>
  <si>
    <t>пасты масляные, масло топленое, жир молочный, спреды и смеси топленые сливочно-растительные</t>
  </si>
  <si>
    <t>сыры (мягкие, полутвердые, твердые, сверхтвердые, сухие, рассольные, плавленые, сывороточно-альбуминные)</t>
  </si>
  <si>
    <t>продукты сырные и творог</t>
  </si>
  <si>
    <t>молокосодержащие продукты с заменителем молочного жира, произведенные по технологии сыра; творог</t>
  </si>
  <si>
    <t>молочная продукция прочая</t>
  </si>
  <si>
    <t>производстов какао, шоколада и сахаристых кондитерских изделий</t>
  </si>
  <si>
    <t>прочая продукция промышленной переработки</t>
  </si>
  <si>
    <t>** Хлеб и хлебобулочные изделия со сроком годности менее 5 суток (ОКПД 2 - 10.71.11.110 и 10.71.11.120) согласно постановлению Правительства РФ от 17.12.2020 г. № 2140 Об утверждении правил предоставления иных межбюджетных трансфертов, имеющих целевое назначение, из Федерального бюджета бюджетам субъектов РФ в целях софинансирования расходных обязательств субъектов РФ на осуществление компенсации предприятий хлебопекарной промышленности части затрат на реализацию произведенных и реализованных хлеба и хлебобулочных изделий</t>
  </si>
  <si>
    <t>Реализовано продукции в натуральном выражении, ц</t>
  </si>
  <si>
    <t>Цена
единицы
продукции,
руб</t>
  </si>
  <si>
    <t>Справочно: КР и УР, не включенные в себестоимость продаж (гр_5), не связанные с производством
тыс.руб.</t>
  </si>
  <si>
    <t>11</t>
  </si>
  <si>
    <t>овощи и фрукты консервированные
(тыс усл банок)</t>
  </si>
  <si>
    <t>прочая продукция первичной переработки растениеводства</t>
  </si>
  <si>
    <t>прочая продукция первичной переработки</t>
  </si>
  <si>
    <t>в том числе: хлеб и хлебобулочные изделия недлительного хранения (со сроком годности менее 5 суток)</t>
  </si>
  <si>
    <t>молоко и сливки сухие, сублимированные, 
в том числе цельные</t>
  </si>
  <si>
    <t>СПРАВОЧНО: по продукции первичной и последующей (промышленной) переработки сельскохозяйственного сырья собственного производства</t>
  </si>
  <si>
    <t>Затраты на выполнение работ и оказание услуг (на сторону),
тыс. руб</t>
  </si>
  <si>
    <t>Рентабельность работ/услуг 
(с учетом КР и УР),
%</t>
  </si>
  <si>
    <t>в том числе:
услуги, связанные с выращиванием сельскохозяйственных культур</t>
  </si>
  <si>
    <t>из них: 
подготовка полей, посев, возделывание и выращивание сельскохозяйственных культур, опрыскивание сельскохозяйственных культур, обрезка фруктовых деревьев и виноградной лозы, пересаживание риса, рассаживание свеклы, уборка урожая*</t>
  </si>
  <si>
    <t>услуги в области животноводства, кроме ветеринарных услуг</t>
  </si>
  <si>
    <t>из них: 
обследование состояния стада, перегонка скота, выпас скота, выбраковка сельскохозяйственной птицы, содержание сельскохозяйственных животных и уход за ними*</t>
  </si>
  <si>
    <t>услуги в области растениеводства, предоставляемые после сбора урожая
(очистка, подрезка, сортировка, дезинфекция, сушка, лущение)</t>
  </si>
  <si>
    <t>услуги по обработке и подготовке семян сельскохозяйственных культур к севу</t>
  </si>
  <si>
    <t>услуги, связанные с морским и пресноводным рыбоводством (рыбохозяйственная мелиорация, воспроизводство, акклиматизация, прочие)</t>
  </si>
  <si>
    <t>услуги по переработке и консервированию, тепловой обработке и прочим способам переработки сельскохозяйственной продукции
(в том числе на давальческой основе)</t>
  </si>
  <si>
    <t>Прочие работы и услуги, выполненные на сторону, не включенные в другие группировки</t>
  </si>
  <si>
    <t>Реализация  покупных товаров</t>
  </si>
  <si>
    <t>* в соответствии с пп.2 п.2 ст.346.2 НК РФ</t>
  </si>
  <si>
    <t>Руководитель</t>
  </si>
  <si>
    <t>(подпись)</t>
  </si>
  <si>
    <t>(расшифровка подписи)</t>
  </si>
  <si>
    <t>(при наличии)</t>
  </si>
  <si>
    <t>в том числе:
рапс (озимый и яровой)</t>
  </si>
  <si>
    <t>зерновые и зернобобовые на зерно и семена (кроме риса)</t>
  </si>
  <si>
    <t>масличные</t>
  </si>
  <si>
    <t>овощи и бахчевые, корнеплоды и клубнеплоды</t>
  </si>
  <si>
    <t>фактически
за 2024 г.
(гр.5+ 7)</t>
  </si>
  <si>
    <t>ожидается
за 2025 г.
(гр.6+ 8)</t>
  </si>
  <si>
    <t>фактически
за 2024 г.</t>
  </si>
  <si>
    <t>ожидается
за 2025 г.</t>
  </si>
  <si>
    <t>прочая продукция растениеводства, не включенная в другие группировки (в том числе побочная)</t>
  </si>
  <si>
    <t>в том числе:
пшеница (озимая и яровая)</t>
  </si>
  <si>
    <t>овес (озимый и яровой)</t>
  </si>
  <si>
    <t>прочая продукция животноводства, не включенная в другие группировки (в том числе побочная продукция животноводства)</t>
  </si>
  <si>
    <t>в том числе:
семена рапса (озимого и ярового)</t>
  </si>
  <si>
    <t>семена масличных культур для посева и переработки</t>
  </si>
  <si>
    <t>зерно и семена зерновых и зернобобовых культур (кроме риса)</t>
  </si>
  <si>
    <t>овощи, бахчевые, корнеплоды и клубнеплоды</t>
  </si>
  <si>
    <t>ячмень</t>
  </si>
  <si>
    <t>овес</t>
  </si>
  <si>
    <t xml:space="preserve">зерно и семена зерновых и зернобобовых культур (кроме риса) </t>
  </si>
  <si>
    <t xml:space="preserve">семена масличных культур для переработки </t>
  </si>
  <si>
    <t>3. Продукция первичной переработки сельскохозяйственного сырья</t>
  </si>
  <si>
    <t>Производственно-финансовый план развития</t>
  </si>
  <si>
    <t>Главный экономист</t>
  </si>
  <si>
    <t>прибыльные
(стр.11700 &gt;= 0)</t>
  </si>
  <si>
    <t>убыточные
(стр.11700 &lt; 0)</t>
  </si>
  <si>
    <t>Прибыль (убыток) от продаж
(стр.11200+ 11310+ 11320+ 11330)</t>
  </si>
  <si>
    <t>Прибыль (убыток) до налогообложения
(стр.11400+ 11500+ 11600)</t>
  </si>
  <si>
    <t>Налог на прибыль
(стр.11811+ 11812)</t>
  </si>
  <si>
    <t>Чистая прибыль (убыток)
(стр.11700+ 11810+ 11840)</t>
  </si>
  <si>
    <t>СПРАВОЧНО:
рентабельность деятельности, %
(стр.11700/ mod(11310+11320+11330))* 100%</t>
  </si>
  <si>
    <t>Всего (стр.12100+ 12200)</t>
  </si>
  <si>
    <t>1. Растениеводство:
(стр.12110+12130+12140+12195)</t>
  </si>
  <si>
    <t>Раздел 1-2. Производство и себестоимость (ожидаемые) продукции сельского хозяйства (сельскохозяйственного сырья) за год</t>
  </si>
  <si>
    <t>2. Животноводство:
(стр.12210+ 12220+ 12230+ 12250+ 12253+ 12260+12310)</t>
  </si>
  <si>
    <t>скот крупный рогатый молочного и мясного направлений, включая прочий 
(стр.12211+ 12212+ 12213+ 12214+ 12215)</t>
  </si>
  <si>
    <t>12211.1</t>
  </si>
  <si>
    <t>свиньи (стр.12221+ 12222)</t>
  </si>
  <si>
    <t>овцы, козы (стр.12231+ 12231.2+ 12232+ 12238+ 12239)</t>
  </si>
  <si>
    <t>12231.1</t>
  </si>
  <si>
    <t>12231.2</t>
  </si>
  <si>
    <t>12232.1</t>
  </si>
  <si>
    <t>птица сельскохозяйственная (тыс. гол)
(стр.12251+ 12252)</t>
  </si>
  <si>
    <t>12251.1</t>
  </si>
  <si>
    <t>Раздел 1-3. Реализация продукции сельского хозяйства (сельскохозяйственного сырья) за год</t>
  </si>
  <si>
    <t>Всего (стр.13100+ 13200)</t>
  </si>
  <si>
    <t>1. Продукция растениеводства:
(стр.13110+ 13130+ 13140+ 13190)</t>
  </si>
  <si>
    <t>2. Продукция животноводства: 
(стр.13210+ 13220+ 13231 + 13232+ 13240+ 13250+ 13290)</t>
  </si>
  <si>
    <t>скот и птица в живой массе
(стр.13221+ 13222+ 13223+ 13224+ 13225)</t>
  </si>
  <si>
    <t>13221.1</t>
  </si>
  <si>
    <t>13221.2</t>
  </si>
  <si>
    <t>13231.1</t>
  </si>
  <si>
    <t>13231.2</t>
  </si>
  <si>
    <t>Раздел 1-4. Приобретение и использование сельскохозяйственной продукции (сырья) для первичной и промышленной переработки за год</t>
  </si>
  <si>
    <t>Всего (стр.14100+ 14200+ 14300+ 14400+ 14500)</t>
  </si>
  <si>
    <t>1. Продукция растениеводства: 
(стр.14110+ 14130+ 14140+ 14190)</t>
  </si>
  <si>
    <t>14111.1</t>
  </si>
  <si>
    <t>14111.2</t>
  </si>
  <si>
    <t>2. Продукция животноводства:
(стр.14210+ 14220+ 14230+ 14240+ 14250+ 14290)</t>
  </si>
  <si>
    <t>скот и птица на убой в живой массе 
(стр.14221+ 14222+ 14223+ 14224+ 14225)</t>
  </si>
  <si>
    <t>14225.1</t>
  </si>
  <si>
    <t>4. Продукция подсобных прозводств и промыслов:
(стр.14410+ 14420+ 14430)</t>
  </si>
  <si>
    <t>Раздел 1-1.  Финансовые результаты</t>
  </si>
  <si>
    <t>Раздел 1-5. Объем и себестоимость производства продуктов первичной и промышленной переработки сельскохозяйственного сырья за год</t>
  </si>
  <si>
    <t>Всего (стр.15100+ 15200+ 15300)</t>
  </si>
  <si>
    <t>1. Продукция первичной переработки (растениеводство):
(стр.15110+ 15120+ 15130+ 15140+ 15160+ 15169+ 15170+ 15180+ 15190)</t>
  </si>
  <si>
    <t>производство масел растительных и их фракции
(стр.15161+ 15162+ 15163)</t>
  </si>
  <si>
    <t>2. Продукция первичной переработки (животноводство):
(стр.15210+ 15220+ 15230+ 15240+ 15250+ 15290+ 15295)</t>
  </si>
  <si>
    <t>производство мяса сельскохозяйственных животных парного, остывшего, охлажденного или замороженного и прочих продуктов убоя
(стр.15221+ 15222+ 15223+ 15224+ 15225+ 15229)</t>
  </si>
  <si>
    <t>15290.1</t>
  </si>
  <si>
    <t>15295.1</t>
  </si>
  <si>
    <t>3. Продукция промышленной переработки:
(стр.15310+ 15330+ 15340+ 15350+ 15360+ 15390)</t>
  </si>
  <si>
    <t>15310.1</t>
  </si>
  <si>
    <t>15310.2</t>
  </si>
  <si>
    <t>производство молока (кроме сырого и пастеризованного) и молочной продукции
(стр.15351+ 15352+ 15353+ 15354+ 15355+ 15356+ 15357+ 15358+ 15359)</t>
  </si>
  <si>
    <t>Раздел 1-6. Реализация продуктов первичной и промышленной переработки сельскохозяйственного сырья за год</t>
  </si>
  <si>
    <t>Всего (стр.16100+ 16200+ 16300)</t>
  </si>
  <si>
    <t>1. Продукция первичной переработки (растениеводство):
(стр.16110+ 16120+ 16130+ 16140+ 16160+ 16169+ 16170+ 16180+ 16190)</t>
  </si>
  <si>
    <t>производство масел растительных и их фракции
(стр.16161+ 16162+ 16163)</t>
  </si>
  <si>
    <t>2. Продукция первичной переработки (животноводство)
(стр.16210+ 16220+ 16230+ 16240+ 16250+ 16290+ 16295)</t>
  </si>
  <si>
    <t>мясо сельскохозяйственных животных парное, охлажденное, замороженное
(стр.16221+ 16222+ 16223+ 16224+ 16225+ 16229)</t>
  </si>
  <si>
    <t>16290.1</t>
  </si>
  <si>
    <t>16295.1</t>
  </si>
  <si>
    <t>3. Продукция промышленной переработки:
(стр.16310+ 16330+ 16340+ 16350+ 16360+ 16390)</t>
  </si>
  <si>
    <t>16310.1</t>
  </si>
  <si>
    <t>16310.2</t>
  </si>
  <si>
    <t>производство молока (кроме сырого и пастеризованного) и молочной продукции
(стр.16351+ 16352+ 16353+ 16354+ 16355+ 16356+ 16357+ 16358+ 16359)</t>
  </si>
  <si>
    <t>16390.1</t>
  </si>
  <si>
    <t>Раздел 1-7.  Реализация покупных товаров, выполнение работ и оказание услуг (на сторону)</t>
  </si>
  <si>
    <t>Всего по организации
(стр.11100+ 11200+ 11300)</t>
  </si>
  <si>
    <t>Услуги в области растениеводства, животноводства, рыбоводства и переработки сельскохозяйственной продукции, кроме ветеринарных услуг
(стр.11110+ 11120+ 11130+ 11140+ 11150+ 11160)</t>
  </si>
  <si>
    <t>Форма № 1ПрогнозАПК</t>
  </si>
  <si>
    <t>Форма №1ПрогнозАПК с.2</t>
  </si>
  <si>
    <t>Форма №1ПрогнозАПК с.4</t>
  </si>
  <si>
    <t>Форма №1ПрогнозАПК с.6</t>
  </si>
  <si>
    <t>Форма №1ПрогнозАПКс.8</t>
  </si>
  <si>
    <t>Форма №1ПрогнозАПКс.10</t>
  </si>
  <si>
    <t>Форма №1ПрогнозАПК с.12</t>
  </si>
  <si>
    <t>Форма №1ПрогнозАПК с.11</t>
  </si>
  <si>
    <t>Форма №1ПрогнозАПК с.9</t>
  </si>
  <si>
    <t>Форма №1ПрогнозАПК с.7</t>
  </si>
  <si>
    <t>Форма №1ПрогнозАПК с.5</t>
  </si>
  <si>
    <t>Форма №1ПрогнозАПК с.3</t>
  </si>
  <si>
    <t>Вид деятельности</t>
  </si>
  <si>
    <t>Организационно-правовая форма / форма собственности</t>
  </si>
  <si>
    <t>на ___________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</si>
</sst>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&quot;-&quot;;General"/>
  </numFmts>
  <fonts count="23" x14ac:knownFonts="1">
    <font>
      <sz val="8"/>
      <name val="Arial"/>
    </font>
    <font>
      <sz val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C0DBBF"/>
        <bgColor auto="1"/>
      </patternFill>
    </fill>
    <fill>
      <patternFill patternType="solid">
        <fgColor rgb="FFFFFEBF"/>
        <bgColor auto="1"/>
      </patternFill>
    </fill>
    <fill>
      <patternFill patternType="solid">
        <fgColor rgb="FFC0DCBF"/>
        <bgColor auto="1"/>
      </patternFill>
    </fill>
    <fill>
      <patternFill patternType="solid">
        <fgColor rgb="FFFFFFBF"/>
        <bgColor auto="1"/>
      </patternFill>
    </fill>
    <fill>
      <patternFill patternType="solid">
        <fgColor rgb="FFC0DCC1"/>
        <bgColor auto="1"/>
      </patternFill>
    </fill>
    <fill>
      <patternFill patternType="solid">
        <fgColor rgb="FFA6CAF0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FFFFC0"/>
        <bgColor auto="1"/>
      </patternFill>
    </fill>
    <fill>
      <patternFill patternType="solid">
        <fgColor rgb="FFC0DBC0"/>
        <bgColor auto="1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2" fillId="0" borderId="8"/>
  </cellStyleXfs>
  <cellXfs count="252">
    <xf numFmtId="0" fontId="0" fillId="0" borderId="0" xfId="0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4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164" fontId="7" fillId="4" borderId="28" xfId="0" applyNumberFormat="1" applyFont="1" applyFill="1" applyBorder="1" applyAlignment="1">
      <alignment horizontal="right"/>
    </xf>
    <xf numFmtId="164" fontId="4" fillId="5" borderId="29" xfId="0" applyNumberFormat="1" applyFont="1" applyFill="1" applyBorder="1" applyAlignment="1">
      <alignment horizontal="right" wrapText="1"/>
    </xf>
    <xf numFmtId="164" fontId="7" fillId="6" borderId="3" xfId="0" applyNumberFormat="1" applyFont="1" applyFill="1" applyBorder="1" applyAlignment="1">
      <alignment horizontal="right"/>
    </xf>
    <xf numFmtId="164" fontId="4" fillId="7" borderId="3" xfId="0" applyNumberFormat="1" applyFont="1" applyFill="1" applyBorder="1" applyAlignment="1">
      <alignment horizontal="right"/>
    </xf>
    <xf numFmtId="164" fontId="7" fillId="8" borderId="3" xfId="0" applyNumberFormat="1" applyFont="1" applyFill="1" applyBorder="1" applyAlignment="1">
      <alignment horizontal="right"/>
    </xf>
    <xf numFmtId="164" fontId="4" fillId="9" borderId="3" xfId="0" applyNumberFormat="1" applyFont="1" applyFill="1" applyBorder="1" applyAlignment="1">
      <alignment horizontal="right"/>
    </xf>
    <xf numFmtId="164" fontId="7" fillId="10" borderId="3" xfId="0" applyNumberFormat="1" applyFont="1" applyFill="1" applyBorder="1" applyAlignment="1">
      <alignment horizontal="right"/>
    </xf>
    <xf numFmtId="164" fontId="4" fillId="11" borderId="3" xfId="0" applyNumberFormat="1" applyFont="1" applyFill="1" applyBorder="1" applyAlignment="1">
      <alignment horizontal="right"/>
    </xf>
    <xf numFmtId="164" fontId="7" fillId="12" borderId="32" xfId="0" applyNumberFormat="1" applyFont="1" applyFill="1" applyBorder="1" applyAlignment="1">
      <alignment horizontal="right"/>
    </xf>
    <xf numFmtId="0" fontId="5" fillId="0" borderId="3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164" fontId="7" fillId="6" borderId="28" xfId="0" applyNumberFormat="1" applyFont="1" applyFill="1" applyBorder="1" applyAlignment="1">
      <alignment horizontal="right"/>
    </xf>
    <xf numFmtId="0" fontId="5" fillId="0" borderId="3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 indent="2"/>
    </xf>
    <xf numFmtId="164" fontId="4" fillId="4" borderId="3" xfId="0" applyNumberFormat="1" applyFont="1" applyFill="1" applyBorder="1" applyAlignment="1">
      <alignment horizontal="right"/>
    </xf>
    <xf numFmtId="164" fontId="4" fillId="6" borderId="3" xfId="0" applyNumberFormat="1" applyFont="1" applyFill="1" applyBorder="1" applyAlignment="1">
      <alignment horizontal="right"/>
    </xf>
    <xf numFmtId="164" fontId="4" fillId="4" borderId="7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 wrapText="1" indent="4"/>
    </xf>
    <xf numFmtId="164" fontId="4" fillId="5" borderId="3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vertical="center" wrapText="1" indent="4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5" fillId="3" borderId="32" xfId="0" applyFont="1" applyFill="1" applyBorder="1" applyAlignment="1">
      <alignment horizontal="center" vertical="center"/>
    </xf>
    <xf numFmtId="164" fontId="4" fillId="7" borderId="32" xfId="0" applyNumberFormat="1" applyFont="1" applyFill="1" applyBorder="1" applyAlignment="1">
      <alignment horizontal="right"/>
    </xf>
    <xf numFmtId="0" fontId="5" fillId="3" borderId="33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right"/>
    </xf>
    <xf numFmtId="0" fontId="4" fillId="0" borderId="0" xfId="0" applyFont="1" applyAlignment="1">
      <alignment horizontal="left" vertical="center" wrapText="1" indent="6"/>
    </xf>
    <xf numFmtId="0" fontId="11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164" fontId="4" fillId="12" borderId="28" xfId="0" applyNumberFormat="1" applyFont="1" applyFill="1" applyBorder="1" applyAlignment="1">
      <alignment horizontal="right" wrapText="1"/>
    </xf>
    <xf numFmtId="164" fontId="7" fillId="6" borderId="28" xfId="0" applyNumberFormat="1" applyFont="1" applyFill="1" applyBorder="1" applyAlignment="1">
      <alignment horizontal="right" wrapText="1"/>
    </xf>
    <xf numFmtId="164" fontId="4" fillId="12" borderId="30" xfId="0" applyNumberFormat="1" applyFont="1" applyFill="1" applyBorder="1" applyAlignment="1">
      <alignment horizontal="right" wrapText="1"/>
    </xf>
    <xf numFmtId="164" fontId="4" fillId="12" borderId="3" xfId="0" applyNumberFormat="1" applyFont="1" applyFill="1" applyBorder="1" applyAlignment="1">
      <alignment horizontal="right" wrapText="1"/>
    </xf>
    <xf numFmtId="164" fontId="4" fillId="6" borderId="3" xfId="0" applyNumberFormat="1" applyFont="1" applyFill="1" applyBorder="1" applyAlignment="1">
      <alignment horizontal="right" wrapText="1"/>
    </xf>
    <xf numFmtId="164" fontId="4" fillId="12" borderId="7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vertical="top" wrapText="1" indent="2"/>
    </xf>
    <xf numFmtId="0" fontId="4" fillId="0" borderId="0" xfId="0" applyFont="1" applyAlignment="1">
      <alignment horizontal="left" vertical="top" wrapText="1" indent="4"/>
    </xf>
    <xf numFmtId="164" fontId="4" fillId="7" borderId="3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vertical="top" wrapText="1" indent="4"/>
    </xf>
    <xf numFmtId="164" fontId="4" fillId="12" borderId="32" xfId="0" applyNumberFormat="1" applyFont="1" applyFill="1" applyBorder="1" applyAlignment="1">
      <alignment horizontal="right" wrapText="1"/>
    </xf>
    <xf numFmtId="164" fontId="4" fillId="7" borderId="32" xfId="0" applyNumberFormat="1" applyFont="1" applyFill="1" applyBorder="1" applyAlignment="1">
      <alignment horizontal="right" wrapText="1"/>
    </xf>
    <xf numFmtId="164" fontId="4" fillId="12" borderId="33" xfId="0" applyNumberFormat="1" applyFont="1" applyFill="1" applyBorder="1" applyAlignment="1">
      <alignment horizontal="right" wrapText="1"/>
    </xf>
    <xf numFmtId="0" fontId="8" fillId="2" borderId="0" xfId="0" applyFont="1" applyFill="1" applyAlignment="1">
      <alignment horizontal="left" vertical="top" wrapText="1" indent="4"/>
    </xf>
    <xf numFmtId="0" fontId="4" fillId="0" borderId="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164" fontId="4" fillId="5" borderId="34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vertical="top" wrapText="1"/>
    </xf>
    <xf numFmtId="164" fontId="4" fillId="5" borderId="32" xfId="0" applyNumberFormat="1" applyFont="1" applyFill="1" applyBorder="1" applyAlignment="1">
      <alignment horizontal="right"/>
    </xf>
    <xf numFmtId="164" fontId="4" fillId="5" borderId="28" xfId="0" applyNumberFormat="1" applyFont="1" applyFill="1" applyBorder="1" applyAlignment="1">
      <alignment horizontal="right"/>
    </xf>
    <xf numFmtId="164" fontId="4" fillId="7" borderId="28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 vertical="center"/>
    </xf>
    <xf numFmtId="0" fontId="4" fillId="0" borderId="0" xfId="0" applyFont="1" applyAlignment="1">
      <alignment horizontal="left" vertical="center" wrapText="1" indent="2"/>
    </xf>
    <xf numFmtId="164" fontId="4" fillId="4" borderId="32" xfId="0" applyNumberFormat="1" applyFont="1" applyFill="1" applyBorder="1" applyAlignment="1">
      <alignment horizontal="right"/>
    </xf>
    <xf numFmtId="164" fontId="4" fillId="4" borderId="28" xfId="0" applyNumberFormat="1" applyFont="1" applyFill="1" applyBorder="1" applyAlignment="1">
      <alignment horizontal="right"/>
    </xf>
    <xf numFmtId="164" fontId="4" fillId="7" borderId="28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164" fontId="4" fillId="6" borderId="28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 wrapText="1" indent="2"/>
    </xf>
    <xf numFmtId="164" fontId="7" fillId="7" borderId="3" xfId="0" applyNumberFormat="1" applyFont="1" applyFill="1" applyBorder="1" applyAlignment="1">
      <alignment horizontal="right"/>
    </xf>
    <xf numFmtId="164" fontId="7" fillId="7" borderId="32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/>
    </xf>
    <xf numFmtId="164" fontId="4" fillId="7" borderId="3" xfId="0" applyNumberFormat="1" applyFont="1" applyFill="1" applyBorder="1" applyAlignment="1">
      <alignment horizontal="right"/>
    </xf>
    <xf numFmtId="164" fontId="4" fillId="7" borderId="3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horizontal="left" vertical="center" wrapText="1" indent="2"/>
    </xf>
    <xf numFmtId="0" fontId="13" fillId="0" borderId="3" xfId="0" applyFont="1" applyBorder="1" applyAlignment="1">
      <alignment horizontal="left" vertical="top" wrapText="1" indent="4"/>
    </xf>
    <xf numFmtId="0" fontId="13" fillId="0" borderId="3" xfId="0" applyFont="1" applyBorder="1" applyAlignment="1">
      <alignment horizontal="left" vertical="center" wrapText="1" indent="4"/>
    </xf>
    <xf numFmtId="0" fontId="14" fillId="2" borderId="0" xfId="0" applyFont="1" applyFill="1" applyAlignment="1">
      <alignment horizontal="left" vertical="top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4" fontId="14" fillId="6" borderId="3" xfId="0" applyNumberFormat="1" applyFont="1" applyFill="1" applyBorder="1" applyAlignment="1">
      <alignment horizontal="right"/>
    </xf>
    <xf numFmtId="0" fontId="13" fillId="3" borderId="7" xfId="0" applyFont="1" applyFill="1" applyBorder="1" applyAlignment="1">
      <alignment horizontal="center" vertical="center"/>
    </xf>
    <xf numFmtId="0" fontId="15" fillId="0" borderId="0" xfId="0" applyFont="1"/>
    <xf numFmtId="0" fontId="13" fillId="2" borderId="0" xfId="0" applyFont="1" applyFill="1" applyAlignment="1">
      <alignment horizontal="left" vertical="top" wrapText="1" indent="2"/>
    </xf>
    <xf numFmtId="0" fontId="13" fillId="3" borderId="3" xfId="0" applyFont="1" applyFill="1" applyBorder="1" applyAlignment="1">
      <alignment horizontal="left" vertical="center" wrapText="1" indent="2"/>
    </xf>
    <xf numFmtId="0" fontId="13" fillId="3" borderId="6" xfId="0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right"/>
    </xf>
    <xf numFmtId="164" fontId="13" fillId="7" borderId="3" xfId="0" applyNumberFormat="1" applyFont="1" applyFill="1" applyBorder="1" applyAlignment="1">
      <alignment horizontal="right"/>
    </xf>
    <xf numFmtId="164" fontId="13" fillId="4" borderId="7" xfId="0" applyNumberFormat="1" applyFont="1" applyFill="1" applyBorder="1" applyAlignment="1">
      <alignment horizontal="right"/>
    </xf>
    <xf numFmtId="164" fontId="13" fillId="6" borderId="3" xfId="0" applyNumberFormat="1" applyFont="1" applyFill="1" applyBorder="1" applyAlignment="1">
      <alignment horizontal="right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 indent="4"/>
    </xf>
    <xf numFmtId="0" fontId="15" fillId="0" borderId="0" xfId="0" applyFont="1" applyAlignment="1">
      <alignment horizontal="left"/>
    </xf>
    <xf numFmtId="0" fontId="13" fillId="0" borderId="3" xfId="0" applyFont="1" applyBorder="1" applyAlignment="1">
      <alignment horizontal="left" vertical="center" wrapText="1" indent="2"/>
    </xf>
    <xf numFmtId="164" fontId="13" fillId="4" borderId="3" xfId="0" applyNumberFormat="1" applyFont="1" applyFill="1" applyBorder="1" applyAlignment="1">
      <alignment horizontal="right"/>
    </xf>
    <xf numFmtId="164" fontId="13" fillId="10" borderId="3" xfId="0" applyNumberFormat="1" applyFont="1" applyFill="1" applyBorder="1" applyAlignment="1">
      <alignment horizontal="right"/>
    </xf>
    <xf numFmtId="0" fontId="13" fillId="3" borderId="31" xfId="0" applyFont="1" applyFill="1" applyBorder="1" applyAlignment="1">
      <alignment horizontal="center" vertical="center"/>
    </xf>
    <xf numFmtId="164" fontId="13" fillId="5" borderId="32" xfId="0" applyNumberFormat="1" applyFont="1" applyFill="1" applyBorder="1" applyAlignment="1">
      <alignment horizontal="right"/>
    </xf>
    <xf numFmtId="164" fontId="13" fillId="7" borderId="32" xfId="0" applyNumberFormat="1" applyFont="1" applyFill="1" applyBorder="1" applyAlignment="1">
      <alignment horizontal="right"/>
    </xf>
    <xf numFmtId="164" fontId="13" fillId="4" borderId="33" xfId="0" applyNumberFormat="1" applyFont="1" applyFill="1" applyBorder="1" applyAlignment="1">
      <alignment horizontal="right"/>
    </xf>
    <xf numFmtId="0" fontId="17" fillId="2" borderId="0" xfId="0" applyFont="1" applyFill="1" applyAlignment="1">
      <alignment horizontal="right" vertical="top" wrapText="1"/>
    </xf>
    <xf numFmtId="0" fontId="17" fillId="0" borderId="0" xfId="0" applyFont="1" applyAlignment="1">
      <alignment horizontal="left"/>
    </xf>
    <xf numFmtId="0" fontId="13" fillId="2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8" fillId="2" borderId="0" xfId="0" applyFont="1" applyFill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0" fontId="13" fillId="3" borderId="27" xfId="0" applyFont="1" applyFill="1" applyBorder="1" applyAlignment="1">
      <alignment horizontal="center" vertical="center"/>
    </xf>
    <xf numFmtId="164" fontId="13" fillId="5" borderId="28" xfId="0" applyNumberFormat="1" applyFont="1" applyFill="1" applyBorder="1" applyAlignment="1">
      <alignment horizontal="right"/>
    </xf>
    <xf numFmtId="164" fontId="13" fillId="7" borderId="28" xfId="0" applyNumberFormat="1" applyFont="1" applyFill="1" applyBorder="1" applyAlignment="1">
      <alignment horizontal="right"/>
    </xf>
    <xf numFmtId="164" fontId="13" fillId="4" borderId="30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horizontal="left" vertical="center" wrapText="1" indent="4"/>
    </xf>
    <xf numFmtId="0" fontId="13" fillId="2" borderId="0" xfId="0" applyFont="1" applyFill="1" applyAlignment="1">
      <alignment horizontal="left" vertical="center" wrapText="1" indent="2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 indent="4"/>
    </xf>
    <xf numFmtId="0" fontId="13" fillId="5" borderId="3" xfId="0" applyFont="1" applyFill="1" applyBorder="1" applyAlignment="1">
      <alignment horizontal="right"/>
    </xf>
    <xf numFmtId="0" fontId="13" fillId="0" borderId="0" xfId="0" applyFont="1" applyAlignment="1">
      <alignment horizontal="left" vertical="center" wrapText="1" indent="6"/>
    </xf>
    <xf numFmtId="0" fontId="13" fillId="0" borderId="3" xfId="0" applyFont="1" applyBorder="1" applyAlignment="1">
      <alignment horizontal="left" vertical="center" wrapText="1" indent="6"/>
    </xf>
    <xf numFmtId="0" fontId="13" fillId="2" borderId="0" xfId="0" applyFont="1" applyFill="1" applyAlignment="1">
      <alignment horizontal="left" vertical="center" wrapText="1" indent="4"/>
    </xf>
    <xf numFmtId="0" fontId="14" fillId="3" borderId="3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right" vertical="center"/>
    </xf>
    <xf numFmtId="0" fontId="14" fillId="3" borderId="2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 indent="6"/>
    </xf>
    <xf numFmtId="0" fontId="13" fillId="3" borderId="3" xfId="0" applyFont="1" applyFill="1" applyBorder="1" applyAlignment="1">
      <alignment horizontal="left" vertical="center" wrapText="1" indent="4"/>
    </xf>
    <xf numFmtId="0" fontId="13" fillId="3" borderId="3" xfId="0" applyFont="1" applyFill="1" applyBorder="1" applyAlignment="1">
      <alignment horizontal="left" vertical="top" wrapText="1" indent="2"/>
    </xf>
    <xf numFmtId="0" fontId="13" fillId="2" borderId="3" xfId="0" applyFont="1" applyFill="1" applyBorder="1" applyAlignment="1">
      <alignment horizontal="left" vertical="top" wrapText="1" indent="2"/>
    </xf>
    <xf numFmtId="0" fontId="14" fillId="3" borderId="27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top" wrapText="1" indent="4"/>
    </xf>
    <xf numFmtId="0" fontId="13" fillId="2" borderId="3" xfId="0" applyFont="1" applyFill="1" applyBorder="1" applyAlignment="1">
      <alignment horizontal="left" vertical="top" wrapText="1" indent="4"/>
    </xf>
    <xf numFmtId="0" fontId="13" fillId="2" borderId="3" xfId="0" applyFont="1" applyFill="1" applyBorder="1" applyAlignment="1">
      <alignment horizontal="left" vertical="top" wrapText="1" indent="6"/>
    </xf>
    <xf numFmtId="0" fontId="22" fillId="2" borderId="0" xfId="0" applyFont="1" applyFill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 indent="6"/>
    </xf>
    <xf numFmtId="0" fontId="14" fillId="3" borderId="2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3" borderId="3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top" wrapText="1"/>
    </xf>
    <xf numFmtId="0" fontId="14" fillId="0" borderId="3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 indent="2"/>
    </xf>
    <xf numFmtId="0" fontId="17" fillId="2" borderId="0" xfId="0" applyFont="1" applyFill="1" applyAlignment="1">
      <alignment horizontal="right"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17" fillId="3" borderId="0" xfId="0" applyFont="1" applyFill="1" applyAlignment="1">
      <alignment horizontal="right" vertical="center"/>
    </xf>
    <xf numFmtId="0" fontId="13" fillId="0" borderId="3" xfId="0" applyFont="1" applyBorder="1" applyAlignment="1">
      <alignment horizontal="left" vertical="top" wrapText="1" indent="2"/>
    </xf>
    <xf numFmtId="0" fontId="14" fillId="0" borderId="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top"/>
    </xf>
    <xf numFmtId="0" fontId="1" fillId="3" borderId="8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164" fontId="4" fillId="11" borderId="3" xfId="0" applyNumberFormat="1" applyFont="1" applyFill="1" applyBorder="1" applyAlignment="1">
      <alignment horizontal="right"/>
    </xf>
    <xf numFmtId="164" fontId="4" fillId="11" borderId="7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left" vertical="center" wrapText="1"/>
    </xf>
    <xf numFmtId="164" fontId="7" fillId="10" borderId="3" xfId="0" applyNumberFormat="1" applyFont="1" applyFill="1" applyBorder="1" applyAlignment="1">
      <alignment horizontal="right"/>
    </xf>
    <xf numFmtId="164" fontId="7" fillId="10" borderId="7" xfId="0" applyNumberFormat="1" applyFont="1" applyFill="1" applyBorder="1" applyAlignment="1">
      <alignment horizontal="right"/>
    </xf>
    <xf numFmtId="0" fontId="13" fillId="3" borderId="3" xfId="0" applyFont="1" applyFill="1" applyBorder="1" applyAlignment="1">
      <alignment horizontal="left" vertical="center" wrapText="1" indent="2"/>
    </xf>
    <xf numFmtId="164" fontId="4" fillId="9" borderId="3" xfId="0" applyNumberFormat="1" applyFont="1" applyFill="1" applyBorder="1" applyAlignment="1">
      <alignment horizontal="right"/>
    </xf>
    <xf numFmtId="164" fontId="4" fillId="9" borderId="7" xfId="0" applyNumberFormat="1" applyFont="1" applyFill="1" applyBorder="1" applyAlignment="1">
      <alignment horizontal="right"/>
    </xf>
    <xf numFmtId="0" fontId="13" fillId="2" borderId="3" xfId="0" applyFont="1" applyFill="1" applyBorder="1" applyAlignment="1">
      <alignment horizontal="left" vertical="center" wrapText="1" indent="2"/>
    </xf>
    <xf numFmtId="164" fontId="4" fillId="7" borderId="3" xfId="0" applyNumberFormat="1" applyFont="1" applyFill="1" applyBorder="1" applyAlignment="1">
      <alignment horizontal="right"/>
    </xf>
    <xf numFmtId="164" fontId="4" fillId="7" borderId="7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164" fontId="4" fillId="5" borderId="28" xfId="0" applyNumberFormat="1" applyFont="1" applyFill="1" applyBorder="1" applyAlignment="1">
      <alignment horizontal="right" wrapText="1"/>
    </xf>
    <xf numFmtId="164" fontId="4" fillId="5" borderId="30" xfId="0" applyNumberFormat="1" applyFont="1" applyFill="1" applyBorder="1" applyAlignment="1">
      <alignment horizontal="right" wrapText="1"/>
    </xf>
    <xf numFmtId="0" fontId="5" fillId="0" borderId="20" xfId="0" applyFont="1" applyBorder="1" applyAlignment="1">
      <alignment horizontal="center" wrapText="1"/>
    </xf>
    <xf numFmtId="0" fontId="5" fillId="0" borderId="2" xfId="0" applyFont="1" applyBorder="1" applyAlignment="1">
      <alignment horizontal="left" vertical="top"/>
    </xf>
    <xf numFmtId="0" fontId="2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4" fillId="0" borderId="11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4" fillId="0" borderId="3" xfId="0" applyFont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horizontal="left"/>
    </xf>
    <xf numFmtId="0" fontId="4" fillId="0" borderId="35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39"/>
  <sheetViews>
    <sheetView topLeftCell="A13" zoomScaleNormal="100" workbookViewId="0">
      <selection activeCell="N7" sqref="N7"/>
    </sheetView>
  </sheetViews>
  <sheetFormatPr defaultColWidth="10.5" defaultRowHeight="11.45" customHeight="1" x14ac:dyDescent="0.2"/>
  <cols>
    <col min="1" max="1" width="1.1640625" style="2" customWidth="1"/>
    <col min="2" max="2" width="8.33203125" style="1" customWidth="1"/>
    <col min="3" max="3" width="43" style="1" customWidth="1"/>
    <col min="4" max="4" width="10.83203125" style="1" customWidth="1"/>
    <col min="5" max="8" width="19.33203125" style="1" customWidth="1"/>
    <col min="9" max="12" width="9.6640625" style="1" customWidth="1"/>
    <col min="13" max="17" width="19.33203125" style="1" customWidth="1"/>
  </cols>
  <sheetData>
    <row r="1" spans="1:12" s="1" customFormat="1" ht="3" customHeight="1" x14ac:dyDescent="0.2">
      <c r="A1" s="3" t="s">
        <v>0</v>
      </c>
    </row>
    <row r="2" spans="1:12" s="1" customFormat="1" ht="21" customHeight="1" x14ac:dyDescent="0.2">
      <c r="B2" s="226" t="s">
        <v>216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3" spans="1:12" s="1" customFormat="1" ht="15" customHeight="1" x14ac:dyDescent="0.2">
      <c r="B3" s="227" t="s">
        <v>299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</row>
    <row r="4" spans="1:12" s="4" customFormat="1" ht="14.1" customHeight="1" x14ac:dyDescent="0.2">
      <c r="H4" s="5"/>
      <c r="I4" s="228" t="s">
        <v>1</v>
      </c>
      <c r="J4" s="228"/>
      <c r="K4" s="228"/>
      <c r="L4" s="228"/>
    </row>
    <row r="5" spans="1:12" s="4" customFormat="1" ht="14.1" customHeight="1" x14ac:dyDescent="0.2">
      <c r="H5" s="6" t="s">
        <v>285</v>
      </c>
      <c r="I5" s="229"/>
      <c r="J5" s="229"/>
      <c r="K5" s="229"/>
      <c r="L5" s="229"/>
    </row>
    <row r="6" spans="1:12" s="4" customFormat="1" ht="14.1" customHeight="1" x14ac:dyDescent="0.2">
      <c r="B6" s="7"/>
      <c r="D6" s="7"/>
      <c r="E6" s="7"/>
      <c r="F6" s="7"/>
      <c r="H6" s="8" t="s">
        <v>2</v>
      </c>
      <c r="I6" s="9"/>
      <c r="J6" s="10"/>
      <c r="K6" s="230"/>
      <c r="L6" s="230"/>
    </row>
    <row r="7" spans="1:12" s="4" customFormat="1" ht="27" customHeight="1" x14ac:dyDescent="0.2">
      <c r="B7" s="213" t="s">
        <v>3</v>
      </c>
      <c r="C7" s="213"/>
      <c r="D7" s="225"/>
      <c r="E7" s="225"/>
      <c r="F7" s="225"/>
      <c r="G7" s="225"/>
      <c r="H7" s="8" t="s">
        <v>4</v>
      </c>
      <c r="I7" s="215"/>
      <c r="J7" s="215"/>
      <c r="K7" s="215"/>
      <c r="L7" s="215"/>
    </row>
    <row r="8" spans="1:12" s="4" customFormat="1" ht="15" customHeight="1" x14ac:dyDescent="0.2">
      <c r="B8" s="216" t="s">
        <v>5</v>
      </c>
      <c r="C8" s="216"/>
      <c r="D8" s="7"/>
      <c r="E8" s="7"/>
      <c r="F8" s="7"/>
      <c r="H8" s="8" t="s">
        <v>6</v>
      </c>
      <c r="I8" s="215"/>
      <c r="J8" s="215"/>
      <c r="K8" s="215"/>
      <c r="L8" s="215"/>
    </row>
    <row r="9" spans="1:12" s="4" customFormat="1" ht="15" customHeight="1" x14ac:dyDescent="0.2">
      <c r="B9" s="213" t="s">
        <v>297</v>
      </c>
      <c r="C9" s="213"/>
      <c r="D9" s="214"/>
      <c r="E9" s="214"/>
      <c r="F9" s="214"/>
      <c r="G9" s="214"/>
      <c r="H9" s="8" t="s">
        <v>7</v>
      </c>
      <c r="I9" s="215"/>
      <c r="J9" s="215"/>
      <c r="K9" s="215"/>
      <c r="L9" s="215"/>
    </row>
    <row r="10" spans="1:12" s="4" customFormat="1" ht="15" customHeight="1" x14ac:dyDescent="0.2">
      <c r="B10" s="216" t="s">
        <v>298</v>
      </c>
      <c r="C10" s="216"/>
      <c r="D10" s="216"/>
      <c r="E10" s="7"/>
      <c r="F10" s="7"/>
      <c r="H10" s="217" t="s">
        <v>8</v>
      </c>
      <c r="I10" s="219"/>
      <c r="J10" s="219"/>
      <c r="K10" s="222"/>
      <c r="L10" s="222"/>
    </row>
    <row r="11" spans="1:12" s="4" customFormat="1" ht="12" customHeight="1" x14ac:dyDescent="0.2">
      <c r="B11" s="214"/>
      <c r="C11" s="214"/>
      <c r="D11" s="214"/>
      <c r="E11" s="214"/>
      <c r="F11" s="214"/>
      <c r="G11" s="214"/>
      <c r="H11" s="218"/>
      <c r="I11" s="220"/>
      <c r="J11" s="221"/>
      <c r="K11" s="223"/>
      <c r="L11" s="224"/>
    </row>
    <row r="12" spans="1:12" s="4" customFormat="1" ht="14.1" customHeight="1" x14ac:dyDescent="0.2">
      <c r="B12" s="11" t="s">
        <v>9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</row>
    <row r="13" spans="1:12" s="4" customFormat="1" ht="12.95" customHeight="1" x14ac:dyDescent="0.2">
      <c r="B13" s="201" t="s">
        <v>10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</row>
    <row r="14" spans="1:12" s="4" customFormat="1" ht="12.95" customHeight="1" x14ac:dyDescent="0.2">
      <c r="G14" s="7"/>
      <c r="H14" s="7"/>
      <c r="I14" s="7"/>
    </row>
    <row r="15" spans="1:12" s="4" customFormat="1" ht="15" customHeight="1" x14ac:dyDescent="0.2">
      <c r="B15" s="12"/>
      <c r="D15" s="12"/>
      <c r="E15" s="12"/>
      <c r="F15" s="12"/>
      <c r="G15" s="12"/>
      <c r="H15" s="12"/>
      <c r="I15" s="12"/>
    </row>
    <row r="16" spans="1:12" s="4" customFormat="1" ht="15" customHeight="1" x14ac:dyDescent="0.2">
      <c r="B16" s="202" t="s">
        <v>256</v>
      </c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4" customFormat="1" ht="12.95" customHeight="1" x14ac:dyDescent="0.2">
      <c r="A17" s="13"/>
      <c r="B17" s="204" t="s">
        <v>11</v>
      </c>
      <c r="C17" s="204"/>
      <c r="D17" s="204" t="s">
        <v>12</v>
      </c>
      <c r="E17" s="204" t="s">
        <v>13</v>
      </c>
      <c r="F17" s="204"/>
      <c r="G17" s="211" t="s">
        <v>14</v>
      </c>
      <c r="H17" s="211"/>
      <c r="I17" s="211"/>
      <c r="J17" s="211"/>
      <c r="K17" s="211"/>
      <c r="L17" s="211"/>
    </row>
    <row r="18" spans="1:12" s="4" customFormat="1" ht="26.1" customHeight="1" x14ac:dyDescent="0.2">
      <c r="B18" s="205"/>
      <c r="C18" s="206"/>
      <c r="D18" s="209"/>
      <c r="E18" s="207"/>
      <c r="F18" s="208"/>
      <c r="G18" s="212" t="s">
        <v>218</v>
      </c>
      <c r="H18" s="212"/>
      <c r="I18" s="212" t="s">
        <v>219</v>
      </c>
      <c r="J18" s="212"/>
      <c r="K18" s="212"/>
      <c r="L18" s="212"/>
    </row>
    <row r="19" spans="1:12" s="4" customFormat="1" ht="40.9" customHeight="1" x14ac:dyDescent="0.2">
      <c r="B19" s="207"/>
      <c r="C19" s="208"/>
      <c r="D19" s="210"/>
      <c r="E19" s="14" t="s">
        <v>199</v>
      </c>
      <c r="F19" s="14" t="s">
        <v>200</v>
      </c>
      <c r="G19" s="14" t="s">
        <v>201</v>
      </c>
      <c r="H19" s="14" t="s">
        <v>202</v>
      </c>
      <c r="I19" s="211" t="s">
        <v>201</v>
      </c>
      <c r="J19" s="211"/>
      <c r="K19" s="211" t="s">
        <v>202</v>
      </c>
      <c r="L19" s="211"/>
    </row>
    <row r="20" spans="1:12" s="15" customFormat="1" ht="12.95" customHeight="1" x14ac:dyDescent="0.2">
      <c r="A20" s="4"/>
      <c r="B20" s="196" t="s">
        <v>15</v>
      </c>
      <c r="C20" s="196"/>
      <c r="D20" s="16" t="s">
        <v>16</v>
      </c>
      <c r="E20" s="17" t="s">
        <v>17</v>
      </c>
      <c r="F20" s="17" t="s">
        <v>18</v>
      </c>
      <c r="G20" s="17" t="s">
        <v>19</v>
      </c>
      <c r="H20" s="17" t="s">
        <v>20</v>
      </c>
      <c r="I20" s="197" t="s">
        <v>21</v>
      </c>
      <c r="J20" s="197"/>
      <c r="K20" s="197" t="s">
        <v>22</v>
      </c>
      <c r="L20" s="197"/>
    </row>
    <row r="21" spans="1:12" s="4" customFormat="1" ht="18.95" customHeight="1" x14ac:dyDescent="0.2">
      <c r="B21" s="184" t="s">
        <v>23</v>
      </c>
      <c r="C21" s="184"/>
      <c r="D21" s="143">
        <v>11100</v>
      </c>
      <c r="E21" s="18">
        <f>IF(G21="-",0,G21) + IF(I21="-",0,I21)</f>
        <v>0</v>
      </c>
      <c r="F21" s="18">
        <f>IF(H21="-",0,H21) + IF(K21="-",0,K21)</f>
        <v>0</v>
      </c>
      <c r="G21" s="19">
        <v>0</v>
      </c>
      <c r="H21" s="19">
        <v>0</v>
      </c>
      <c r="I21" s="198">
        <v>0</v>
      </c>
      <c r="J21" s="198"/>
      <c r="K21" s="199">
        <v>0</v>
      </c>
      <c r="L21" s="199"/>
    </row>
    <row r="22" spans="1:12" s="4" customFormat="1" ht="18.95" customHeight="1" x14ac:dyDescent="0.2">
      <c r="B22" s="184" t="s">
        <v>24</v>
      </c>
      <c r="C22" s="184"/>
      <c r="D22" s="144">
        <v>11200</v>
      </c>
      <c r="E22" s="20">
        <f>IF(G22="-",0,G22) + IF(I22="-",0,I22)</f>
        <v>0</v>
      </c>
      <c r="F22" s="20">
        <f>IF(H22="-",0,H22) + IF(K22="-",0,K22)</f>
        <v>0</v>
      </c>
      <c r="G22" s="21">
        <v>0</v>
      </c>
      <c r="H22" s="21">
        <v>0</v>
      </c>
      <c r="I22" s="194">
        <v>0</v>
      </c>
      <c r="J22" s="194"/>
      <c r="K22" s="195">
        <v>0</v>
      </c>
      <c r="L22" s="195"/>
    </row>
    <row r="23" spans="1:12" s="4" customFormat="1" ht="18.95" customHeight="1" x14ac:dyDescent="0.2">
      <c r="B23" s="184" t="s">
        <v>25</v>
      </c>
      <c r="C23" s="184"/>
      <c r="D23" s="144">
        <v>11310</v>
      </c>
      <c r="E23" s="22">
        <f>IF(G23="-",0,G23) + IF(I23="-",0,I23)</f>
        <v>0</v>
      </c>
      <c r="F23" s="22">
        <f>IF(H23="-",0,H23) + IF(K23="-",0,K23)</f>
        <v>0</v>
      </c>
      <c r="G23" s="23">
        <v>0</v>
      </c>
      <c r="H23" s="23">
        <v>0</v>
      </c>
      <c r="I23" s="191">
        <v>0</v>
      </c>
      <c r="J23" s="191"/>
      <c r="K23" s="192">
        <v>0</v>
      </c>
      <c r="L23" s="192"/>
    </row>
    <row r="24" spans="1:12" s="4" customFormat="1" ht="18.95" customHeight="1" x14ac:dyDescent="0.2">
      <c r="B24" s="184" t="s">
        <v>26</v>
      </c>
      <c r="C24" s="184"/>
      <c r="D24" s="144">
        <v>11320</v>
      </c>
      <c r="E24" s="22">
        <f>IF(G24="-",0,G24) + IF(I24="-",0,I24)</f>
        <v>0</v>
      </c>
      <c r="F24" s="22">
        <f>IF(H24="-",0,H24) + IF(K24="-",0,K24)</f>
        <v>0</v>
      </c>
      <c r="G24" s="23">
        <v>0</v>
      </c>
      <c r="H24" s="23">
        <v>0</v>
      </c>
      <c r="I24" s="191">
        <v>0</v>
      </c>
      <c r="J24" s="191"/>
      <c r="K24" s="192">
        <v>0</v>
      </c>
      <c r="L24" s="192"/>
    </row>
    <row r="25" spans="1:12" s="4" customFormat="1" ht="18.95" customHeight="1" x14ac:dyDescent="0.2">
      <c r="B25" s="184" t="s">
        <v>27</v>
      </c>
      <c r="C25" s="184"/>
      <c r="D25" s="144">
        <v>11330</v>
      </c>
      <c r="E25" s="22">
        <f>IF(G25="-",0,G25) + IF(I25="-",0,I25)</f>
        <v>0</v>
      </c>
      <c r="F25" s="22">
        <f>IF(H25="-",0,H25) + IF(K25="-",0,K25)</f>
        <v>0</v>
      </c>
      <c r="G25" s="23">
        <v>0</v>
      </c>
      <c r="H25" s="23">
        <v>0</v>
      </c>
      <c r="I25" s="191">
        <v>0</v>
      </c>
      <c r="J25" s="191"/>
      <c r="K25" s="192">
        <v>0</v>
      </c>
      <c r="L25" s="192"/>
    </row>
    <row r="26" spans="1:12" s="4" customFormat="1" ht="29.1" customHeight="1" x14ac:dyDescent="0.2">
      <c r="B26" s="187" t="s">
        <v>220</v>
      </c>
      <c r="C26" s="187"/>
      <c r="D26" s="145">
        <v>11400</v>
      </c>
      <c r="E26" s="24">
        <f>IF(E22="-",0,E22) + IF(E23="-",0,E23) + IF(E24="-",0,E24) + IF(E25="-",0,E25)</f>
        <v>0</v>
      </c>
      <c r="F26" s="24">
        <f>IF(F22="-",0,F22) + IF(F23="-",0,F23) + IF(F24="-",0,F24) + IF(F25="-",0,F25)</f>
        <v>0</v>
      </c>
      <c r="G26" s="24">
        <f>IF(G22="-",0,G22) + IF(G23="-",0,G23) + IF(G24="-",0,G24) + IF(G25="-",0,G25)</f>
        <v>0</v>
      </c>
      <c r="H26" s="24">
        <f>IF(H22="-",0,H22) + IF(H23="-",0,H23) + IF(H24="-",0,H24) + IF(H25="-",0,H25)</f>
        <v>0</v>
      </c>
      <c r="I26" s="188">
        <f>IF(I22="-",0,I22) + IF(I23="-",0,I23) + IF(I24="-",0,I24) + IF(I25="-",0,I25)</f>
        <v>0</v>
      </c>
      <c r="J26" s="188"/>
      <c r="K26" s="189">
        <f>IF(K22="-",0,K22) + IF(K23="-",0,K23) + IF(K24="-",0,K24) + IF(K25="-",0,K25)</f>
        <v>0</v>
      </c>
      <c r="L26" s="189"/>
    </row>
    <row r="27" spans="1:12" s="4" customFormat="1" ht="18.95" customHeight="1" x14ac:dyDescent="0.2">
      <c r="B27" s="184" t="s">
        <v>28</v>
      </c>
      <c r="C27" s="184"/>
      <c r="D27" s="144">
        <v>11500</v>
      </c>
      <c r="E27" s="20">
        <f>IF(G27="-",0,G27) + IF(I27="-",0,I27)</f>
        <v>0</v>
      </c>
      <c r="F27" s="20">
        <f>IF(H27="-",0,H27) + IF(K27="-",0,K27)</f>
        <v>0</v>
      </c>
      <c r="G27" s="21">
        <v>0</v>
      </c>
      <c r="H27" s="21">
        <v>0</v>
      </c>
      <c r="I27" s="194">
        <v>0</v>
      </c>
      <c r="J27" s="194"/>
      <c r="K27" s="195">
        <v>0</v>
      </c>
      <c r="L27" s="195"/>
    </row>
    <row r="28" spans="1:12" s="4" customFormat="1" ht="27" customHeight="1" x14ac:dyDescent="0.2">
      <c r="B28" s="190" t="s">
        <v>29</v>
      </c>
      <c r="C28" s="190"/>
      <c r="D28" s="144">
        <v>11510</v>
      </c>
      <c r="E28" s="20">
        <f>IF(G28="-",0,G28) + IF(I28="-",0,I28)</f>
        <v>0</v>
      </c>
      <c r="F28" s="20">
        <f>IF(H28="-",0,H28) + IF(K28="-",0,K28)</f>
        <v>0</v>
      </c>
      <c r="G28" s="21">
        <v>0</v>
      </c>
      <c r="H28" s="21">
        <v>0</v>
      </c>
      <c r="I28" s="194">
        <v>0</v>
      </c>
      <c r="J28" s="194"/>
      <c r="K28" s="195">
        <v>0</v>
      </c>
      <c r="L28" s="195"/>
    </row>
    <row r="29" spans="1:12" s="4" customFormat="1" ht="18.95" customHeight="1" x14ac:dyDescent="0.2">
      <c r="B29" s="184" t="s">
        <v>30</v>
      </c>
      <c r="C29" s="184"/>
      <c r="D29" s="144">
        <v>11600</v>
      </c>
      <c r="E29" s="22">
        <f>IF(G29="-",0,G29) + IF(I29="-",0,I29)</f>
        <v>0</v>
      </c>
      <c r="F29" s="22">
        <f>IF(H29="-",0,H29) + IF(K29="-",0,K29)</f>
        <v>0</v>
      </c>
      <c r="G29" s="23">
        <v>0</v>
      </c>
      <c r="H29" s="23">
        <v>0</v>
      </c>
      <c r="I29" s="191">
        <v>0</v>
      </c>
      <c r="J29" s="191"/>
      <c r="K29" s="192">
        <v>0</v>
      </c>
      <c r="L29" s="192"/>
    </row>
    <row r="30" spans="1:12" s="4" customFormat="1" ht="29.1" customHeight="1" x14ac:dyDescent="0.2">
      <c r="B30" s="187" t="s">
        <v>221</v>
      </c>
      <c r="C30" s="187"/>
      <c r="D30" s="145">
        <v>11700</v>
      </c>
      <c r="E30" s="24">
        <f>IF(E26="-",0,E26) + IF(E27="-",0,E27) + IF(E29="-",0,E29)</f>
        <v>0</v>
      </c>
      <c r="F30" s="24">
        <f>IF(F26="-",0,F26) + IF(F27="-",0,F27) + IF(F29="-",0,F29)</f>
        <v>0</v>
      </c>
      <c r="G30" s="24">
        <f>IF(G26="-",0,G26) + IF(G27="-",0,G27) + IF(G29="-",0,G29)</f>
        <v>0</v>
      </c>
      <c r="H30" s="24">
        <f>IF(H26="-",0,H26) + IF(H27="-",0,H27) + IF(H29="-",0,H29)</f>
        <v>0</v>
      </c>
      <c r="I30" s="188">
        <f>IF(I26="-",0,I26) + IF(I27="-",0,I27) + IF(I29="-",0,I29)</f>
        <v>0</v>
      </c>
      <c r="J30" s="188"/>
      <c r="K30" s="189">
        <f>IF(K26="-",0,K26) + IF(K27="-",0,K27) + IF(K29="-",0,K29)</f>
        <v>0</v>
      </c>
      <c r="L30" s="189"/>
    </row>
    <row r="31" spans="1:12" s="4" customFormat="1" ht="29.1" customHeight="1" x14ac:dyDescent="0.2">
      <c r="B31" s="184" t="s">
        <v>222</v>
      </c>
      <c r="C31" s="184"/>
      <c r="D31" s="144">
        <v>11810</v>
      </c>
      <c r="E31" s="24">
        <f>IF(G31="-",0,G31) + IF(I31="-",0,I31)</f>
        <v>0</v>
      </c>
      <c r="F31" s="24">
        <f>IF(H31="-",0,H31) + IF(K31="-",0,K31)</f>
        <v>0</v>
      </c>
      <c r="G31" s="24">
        <f>IF(G32="-",0,G32) + IF(G33="-",0,G33)</f>
        <v>0</v>
      </c>
      <c r="H31" s="24">
        <f>IF(H32="-",0,H32) + IF(H33="-",0,H33)</f>
        <v>0</v>
      </c>
      <c r="I31" s="188">
        <f>IF(I32="-",0,I32) + IF(I33="-",0,I33)</f>
        <v>0</v>
      </c>
      <c r="J31" s="188"/>
      <c r="K31" s="189">
        <f>IF(K32="-",0,K32) + IF(K33="-",0,K33)</f>
        <v>0</v>
      </c>
      <c r="L31" s="189"/>
    </row>
    <row r="32" spans="1:12" s="4" customFormat="1" ht="26.1" customHeight="1" x14ac:dyDescent="0.2">
      <c r="B32" s="190" t="s">
        <v>31</v>
      </c>
      <c r="C32" s="190"/>
      <c r="D32" s="144">
        <v>11811</v>
      </c>
      <c r="E32" s="24">
        <f>IF(G32="-",0,G32) + IF(I32="-",0,I32)</f>
        <v>0</v>
      </c>
      <c r="F32" s="24">
        <f>IF(H32="-",0,H32) + IF(K32="-",0,K32)</f>
        <v>0</v>
      </c>
      <c r="G32" s="23">
        <v>0</v>
      </c>
      <c r="H32" s="23">
        <v>0</v>
      </c>
      <c r="I32" s="191">
        <v>0</v>
      </c>
      <c r="J32" s="191"/>
      <c r="K32" s="192">
        <v>0</v>
      </c>
      <c r="L32" s="192"/>
    </row>
    <row r="33" spans="2:12" s="4" customFormat="1" ht="27.95" customHeight="1" x14ac:dyDescent="0.2">
      <c r="B33" s="193" t="s">
        <v>32</v>
      </c>
      <c r="C33" s="193"/>
      <c r="D33" s="144">
        <v>11812</v>
      </c>
      <c r="E33" s="24">
        <f>IF(G33="-",0,G33) + IF(I33="-",0,I33)</f>
        <v>0</v>
      </c>
      <c r="F33" s="24">
        <f>IF(H33="-",0,H33) + IF(K33="-",0,K33)</f>
        <v>0</v>
      </c>
      <c r="G33" s="25">
        <v>0</v>
      </c>
      <c r="H33" s="25">
        <v>0</v>
      </c>
      <c r="I33" s="185">
        <v>0</v>
      </c>
      <c r="J33" s="185"/>
      <c r="K33" s="186">
        <v>0</v>
      </c>
      <c r="L33" s="186"/>
    </row>
    <row r="34" spans="2:12" s="4" customFormat="1" ht="18.95" customHeight="1" x14ac:dyDescent="0.2">
      <c r="B34" s="184" t="s">
        <v>33</v>
      </c>
      <c r="C34" s="184"/>
      <c r="D34" s="144">
        <v>11840</v>
      </c>
      <c r="E34" s="24">
        <f>IF(G34="-",0,G34) + IF(I34="-",0,I34)</f>
        <v>0</v>
      </c>
      <c r="F34" s="24">
        <f>IF(H34="-",0,H34) + IF(K34="-",0,K34)</f>
        <v>0</v>
      </c>
      <c r="G34" s="25">
        <v>0</v>
      </c>
      <c r="H34" s="25">
        <v>0</v>
      </c>
      <c r="I34" s="185">
        <v>0</v>
      </c>
      <c r="J34" s="185"/>
      <c r="K34" s="186">
        <v>0</v>
      </c>
      <c r="L34" s="186"/>
    </row>
    <row r="35" spans="2:12" s="4" customFormat="1" ht="30" customHeight="1" x14ac:dyDescent="0.2">
      <c r="B35" s="187" t="s">
        <v>223</v>
      </c>
      <c r="C35" s="187"/>
      <c r="D35" s="145">
        <v>11900</v>
      </c>
      <c r="E35" s="24">
        <f>IF(E30="-",0,E30) + IF(E31="-",0,E31) + IF(E34="-",0,E34)</f>
        <v>0</v>
      </c>
      <c r="F35" s="24">
        <f>IF(F30="-",0,F30) + IF(F31="-",0,F31) + IF(F34="-",0,F34)</f>
        <v>0</v>
      </c>
      <c r="G35" s="24">
        <f>IF(G30="-",0,G30) + IF(G31="-",0,G31) + IF(G34="-",0,G34)</f>
        <v>0</v>
      </c>
      <c r="H35" s="24">
        <f>IF(H30="-",0,H30) + IF(H31="-",0,H31) + IF(H34="-",0,H34)</f>
        <v>0</v>
      </c>
      <c r="I35" s="188">
        <f>IF(I30="-",0,I30) + IF(I31="-",0,I31) + IF(I34="-",0,I34)</f>
        <v>0</v>
      </c>
      <c r="J35" s="188"/>
      <c r="K35" s="189">
        <f>IF(K30="-",0,K30) + IF(K31="-",0,K31) + IF(K34="-",0,K34)</f>
        <v>0</v>
      </c>
      <c r="L35" s="189"/>
    </row>
    <row r="36" spans="2:12" s="4" customFormat="1" ht="44.1" customHeight="1" x14ac:dyDescent="0.2">
      <c r="B36" s="181" t="s">
        <v>224</v>
      </c>
      <c r="C36" s="181"/>
      <c r="D36" s="146">
        <v>11910</v>
      </c>
      <c r="E36" s="26">
        <f>IF(( IF((E23 * 1000)="-",0,(E23 * 1000))+IF((E24 * 1000)="-",0,(E24 * 1000))+IF((E25 * 1000)="-",0,(E25 * 1000)))=0,0,(IF((E30 * 1000)="-",0,(E30 * 1000)))/( IF((E23 * 1000)="-",0,(E23 * 1000))+IF((E24 * 1000)="-",0,(E24 * 1000))+IF((E25 * 1000)="-",0,(E25 * 1000))))*(-100)</f>
        <v>0</v>
      </c>
      <c r="F36" s="26">
        <f>IF(( IF((F23 * 1000)="-",0,(F23 * 1000))+IF((F24 * 1000)="-",0,(F24 * 1000))+IF((F25 * 1000)="-",0,(F25 * 1000)))=0,0,(IF((F30 * 1000)="-",0,(F30 * 1000)))/( IF((F23 * 1000)="-",0,(F23 * 1000))+IF((F24 * 1000)="-",0,(F24 * 1000))+IF((F25 * 1000)="-",0,(F25 * 1000))))*(-100)</f>
        <v>0</v>
      </c>
      <c r="G36" s="27" t="s">
        <v>34</v>
      </c>
      <c r="H36" s="27" t="s">
        <v>34</v>
      </c>
      <c r="I36" s="182" t="s">
        <v>34</v>
      </c>
      <c r="J36" s="182"/>
      <c r="K36" s="183" t="s">
        <v>34</v>
      </c>
      <c r="L36" s="183"/>
    </row>
    <row r="37" spans="2:12" s="4" customFormat="1" ht="12.95" customHeight="1" x14ac:dyDescent="0.2"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</row>
    <row r="38" spans="2:12" s="4" customFormat="1" ht="24.95" customHeight="1" x14ac:dyDescent="0.2"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</row>
    <row r="39" spans="2:12" s="4" customFormat="1" ht="12.95" customHeight="1" x14ac:dyDescent="0.2"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</row>
  </sheetData>
  <mergeCells count="83">
    <mergeCell ref="B2:L2"/>
    <mergeCell ref="B3:L3"/>
    <mergeCell ref="I4:L4"/>
    <mergeCell ref="I5:L5"/>
    <mergeCell ref="K6:L6"/>
    <mergeCell ref="B7:C7"/>
    <mergeCell ref="D7:G7"/>
    <mergeCell ref="I7:L7"/>
    <mergeCell ref="B8:C8"/>
    <mergeCell ref="I8:L8"/>
    <mergeCell ref="B9:C9"/>
    <mergeCell ref="D9:G9"/>
    <mergeCell ref="I9:L9"/>
    <mergeCell ref="B10:D10"/>
    <mergeCell ref="H10:H11"/>
    <mergeCell ref="I10:J11"/>
    <mergeCell ref="K10:L11"/>
    <mergeCell ref="B11:G11"/>
    <mergeCell ref="C12:L12"/>
    <mergeCell ref="B13:L13"/>
    <mergeCell ref="B16:L16"/>
    <mergeCell ref="B17:C19"/>
    <mergeCell ref="D17:D19"/>
    <mergeCell ref="E17:F18"/>
    <mergeCell ref="G17:L17"/>
    <mergeCell ref="G18:H18"/>
    <mergeCell ref="I18:L18"/>
    <mergeCell ref="I19:J19"/>
    <mergeCell ref="K19:L19"/>
    <mergeCell ref="B20:C20"/>
    <mergeCell ref="I20:J20"/>
    <mergeCell ref="K20:L20"/>
    <mergeCell ref="B21:C21"/>
    <mergeCell ref="I21:J21"/>
    <mergeCell ref="K21:L21"/>
    <mergeCell ref="B22:C22"/>
    <mergeCell ref="I22:J22"/>
    <mergeCell ref="K22:L22"/>
    <mergeCell ref="B23:C23"/>
    <mergeCell ref="I23:J23"/>
    <mergeCell ref="K23:L23"/>
    <mergeCell ref="B24:C24"/>
    <mergeCell ref="I24:J24"/>
    <mergeCell ref="K24:L24"/>
    <mergeCell ref="B25:C25"/>
    <mergeCell ref="I25:J25"/>
    <mergeCell ref="K25:L25"/>
    <mergeCell ref="B26:C26"/>
    <mergeCell ref="I26:J26"/>
    <mergeCell ref="K26:L26"/>
    <mergeCell ref="B27:C27"/>
    <mergeCell ref="I27:J27"/>
    <mergeCell ref="K27:L27"/>
    <mergeCell ref="B28:C28"/>
    <mergeCell ref="I28:J28"/>
    <mergeCell ref="K28:L28"/>
    <mergeCell ref="B29:C29"/>
    <mergeCell ref="I29:J29"/>
    <mergeCell ref="K29:L29"/>
    <mergeCell ref="B30:C30"/>
    <mergeCell ref="I30:J30"/>
    <mergeCell ref="K30:L30"/>
    <mergeCell ref="B31:C31"/>
    <mergeCell ref="I31:J31"/>
    <mergeCell ref="K31:L31"/>
    <mergeCell ref="B32:C32"/>
    <mergeCell ref="I32:J32"/>
    <mergeCell ref="K32:L32"/>
    <mergeCell ref="B33:C33"/>
    <mergeCell ref="I33:J33"/>
    <mergeCell ref="K33:L33"/>
    <mergeCell ref="B34:C34"/>
    <mergeCell ref="I34:J34"/>
    <mergeCell ref="K34:L34"/>
    <mergeCell ref="B35:C35"/>
    <mergeCell ref="I35:J35"/>
    <mergeCell ref="K35:L35"/>
    <mergeCell ref="B39:L39"/>
    <mergeCell ref="B36:C36"/>
    <mergeCell ref="I36:J36"/>
    <mergeCell ref="K36:L36"/>
    <mergeCell ref="B37:L37"/>
    <mergeCell ref="B38:L38"/>
  </mergeCells>
  <pageMargins left="0.39370078740157483" right="0.39370078740157483" top="0.39370078740157483" bottom="0.39370078740157483" header="0" footer="0"/>
  <pageSetup scale="69" pageOrder="overThenDown" orientation="portrait" r:id="rId1"/>
  <rowBreaks count="1" manualBreakCount="1">
    <brk id="39" max="16383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48"/>
  <sheetViews>
    <sheetView topLeftCell="A37" zoomScaleNormal="100" workbookViewId="0">
      <selection activeCell="K21" sqref="K21"/>
    </sheetView>
  </sheetViews>
  <sheetFormatPr defaultColWidth="10.5" defaultRowHeight="11.45" customHeight="1" x14ac:dyDescent="0.2"/>
  <cols>
    <col min="1" max="1" width="1.1640625" style="2" customWidth="1"/>
    <col min="2" max="2" width="51.33203125" style="1" customWidth="1"/>
    <col min="3" max="3" width="10.83203125" style="1" customWidth="1"/>
    <col min="4" max="7" width="19.33203125" style="1" customWidth="1"/>
    <col min="8" max="8" width="21" style="1" customWidth="1"/>
  </cols>
  <sheetData>
    <row r="1" spans="1:8" s="1" customFormat="1" ht="11.1" customHeight="1" x14ac:dyDescent="0.2">
      <c r="H1" s="147" t="s">
        <v>286</v>
      </c>
    </row>
    <row r="2" spans="1:8" s="4" customFormat="1" ht="15" customHeight="1" x14ac:dyDescent="0.2">
      <c r="B2" s="203" t="s">
        <v>227</v>
      </c>
      <c r="C2" s="203"/>
      <c r="D2" s="203"/>
      <c r="E2" s="203"/>
      <c r="F2" s="203"/>
      <c r="G2" s="203"/>
      <c r="H2" s="203"/>
    </row>
    <row r="3" spans="1:8" s="4" customFormat="1" ht="76.5" x14ac:dyDescent="0.2">
      <c r="A3" s="13"/>
      <c r="B3" s="14" t="s">
        <v>11</v>
      </c>
      <c r="C3" s="14" t="s">
        <v>12</v>
      </c>
      <c r="D3" s="14" t="s">
        <v>35</v>
      </c>
      <c r="E3" s="14" t="s">
        <v>36</v>
      </c>
      <c r="F3" s="14" t="s">
        <v>37</v>
      </c>
      <c r="G3" s="14" t="s">
        <v>38</v>
      </c>
      <c r="H3" s="14" t="s">
        <v>39</v>
      </c>
    </row>
    <row r="4" spans="1:8" s="15" customFormat="1" ht="12" customHeight="1" thickBot="1" x14ac:dyDescent="0.25">
      <c r="A4" s="28"/>
      <c r="B4" s="29" t="s">
        <v>15</v>
      </c>
      <c r="C4" s="29" t="s">
        <v>16</v>
      </c>
      <c r="D4" s="29" t="s">
        <v>17</v>
      </c>
      <c r="E4" s="29" t="s">
        <v>18</v>
      </c>
      <c r="F4" s="29" t="s">
        <v>19</v>
      </c>
      <c r="G4" s="29" t="s">
        <v>20</v>
      </c>
      <c r="H4" s="29" t="s">
        <v>21</v>
      </c>
    </row>
    <row r="5" spans="1:8" s="4" customFormat="1" ht="12.95" customHeight="1" x14ac:dyDescent="0.2">
      <c r="A5" s="30"/>
      <c r="B5" s="98" t="s">
        <v>225</v>
      </c>
      <c r="C5" s="148">
        <v>12000</v>
      </c>
      <c r="D5" s="31" t="s">
        <v>34</v>
      </c>
      <c r="E5" s="31" t="s">
        <v>34</v>
      </c>
      <c r="F5" s="31" t="s">
        <v>34</v>
      </c>
      <c r="G5" s="32">
        <f>IF(G6="-",0,G6) + IF(G23="-",0,G23)</f>
        <v>0</v>
      </c>
      <c r="H5" s="33" t="s">
        <v>34</v>
      </c>
    </row>
    <row r="6" spans="1:8" s="4" customFormat="1" ht="38.1" customHeight="1" x14ac:dyDescent="0.2">
      <c r="A6" s="30"/>
      <c r="B6" s="98" t="s">
        <v>226</v>
      </c>
      <c r="C6" s="99">
        <v>12100</v>
      </c>
      <c r="D6" s="34" t="s">
        <v>34</v>
      </c>
      <c r="E6" s="34" t="s">
        <v>34</v>
      </c>
      <c r="F6" s="34" t="s">
        <v>34</v>
      </c>
      <c r="G6" s="20">
        <f>IF(G7="-",0,G7) + IF(G11="-",0,G11) + IF(G13="-",0,G13) + IF(G17="-",0,G17)</f>
        <v>0</v>
      </c>
      <c r="H6" s="35" t="s">
        <v>34</v>
      </c>
    </row>
    <row r="7" spans="1:8" s="4" customFormat="1" ht="38.1" customHeight="1" x14ac:dyDescent="0.2">
      <c r="A7" s="36"/>
      <c r="B7" s="105" t="s">
        <v>196</v>
      </c>
      <c r="C7" s="106">
        <v>12110</v>
      </c>
      <c r="D7" s="41">
        <v>0</v>
      </c>
      <c r="E7" s="41">
        <v>0</v>
      </c>
      <c r="F7" s="37">
        <f>IF((IF(D7="-",0,D7))=0,0,(IF(E7="-",0,E7))/(IF(D7="-",0,D7)))</f>
        <v>0</v>
      </c>
      <c r="G7" s="92">
        <v>0</v>
      </c>
      <c r="H7" s="39">
        <f t="shared" ref="H7:H12" si="0">IF((IF(E7="-",0,E7))=0,0,(IF((G7 * 1000)="-",0,(G7 * 1000)))/(IF(E7="-",0,E7)))</f>
        <v>0</v>
      </c>
    </row>
    <row r="8" spans="1:8" s="4" customFormat="1" ht="26.1" customHeight="1" x14ac:dyDescent="0.2">
      <c r="A8" s="40"/>
      <c r="B8" s="96" t="s">
        <v>204</v>
      </c>
      <c r="C8" s="106">
        <v>12111</v>
      </c>
      <c r="D8" s="41">
        <v>0</v>
      </c>
      <c r="E8" s="41">
        <v>0</v>
      </c>
      <c r="F8" s="37">
        <f t="shared" ref="F8:F10" si="1">IF((IF(D8="-",0,D8))=0,0,(IF(E8="-",0,E8))/(IF(D8="-",0,D8)))</f>
        <v>0</v>
      </c>
      <c r="G8" s="93">
        <v>0</v>
      </c>
      <c r="H8" s="39">
        <f t="shared" si="0"/>
        <v>0</v>
      </c>
    </row>
    <row r="9" spans="1:8" s="4" customFormat="1" ht="12.95" customHeight="1" x14ac:dyDescent="0.2">
      <c r="A9" s="40"/>
      <c r="B9" s="96" t="s">
        <v>40</v>
      </c>
      <c r="C9" s="106">
        <v>12115</v>
      </c>
      <c r="D9" s="41">
        <v>0</v>
      </c>
      <c r="E9" s="41">
        <v>0</v>
      </c>
      <c r="F9" s="37">
        <f t="shared" si="1"/>
        <v>0</v>
      </c>
      <c r="G9" s="93">
        <v>0</v>
      </c>
      <c r="H9" s="39">
        <f t="shared" si="0"/>
        <v>0</v>
      </c>
    </row>
    <row r="10" spans="1:8" s="4" customFormat="1" ht="12.95" customHeight="1" x14ac:dyDescent="0.2">
      <c r="A10" s="40"/>
      <c r="B10" s="96" t="s">
        <v>205</v>
      </c>
      <c r="C10" s="106">
        <v>12119</v>
      </c>
      <c r="D10" s="41">
        <v>0</v>
      </c>
      <c r="E10" s="41">
        <v>0</v>
      </c>
      <c r="F10" s="37">
        <f t="shared" si="1"/>
        <v>0</v>
      </c>
      <c r="G10" s="93">
        <v>0</v>
      </c>
      <c r="H10" s="39">
        <f t="shared" si="0"/>
        <v>0</v>
      </c>
    </row>
    <row r="11" spans="1:8" s="4" customFormat="1" ht="12.95" customHeight="1" x14ac:dyDescent="0.2">
      <c r="A11" s="36"/>
      <c r="B11" s="105" t="s">
        <v>197</v>
      </c>
      <c r="C11" s="106">
        <v>12130</v>
      </c>
      <c r="D11" s="41">
        <v>0</v>
      </c>
      <c r="E11" s="41">
        <v>0</v>
      </c>
      <c r="F11" s="37">
        <f t="shared" ref="F11:F12" si="2">IF((IF(D11="-",0,D11))=0,0,(IF(E11="-",0,E11))/(IF(D11="-",0,D11)))</f>
        <v>0</v>
      </c>
      <c r="G11" s="92">
        <v>0</v>
      </c>
      <c r="H11" s="39">
        <f t="shared" si="0"/>
        <v>0</v>
      </c>
    </row>
    <row r="12" spans="1:8" s="4" customFormat="1" ht="24" customHeight="1" x14ac:dyDescent="0.2">
      <c r="A12" s="40"/>
      <c r="B12" s="96" t="s">
        <v>195</v>
      </c>
      <c r="C12" s="106">
        <v>12132</v>
      </c>
      <c r="D12" s="41">
        <v>0</v>
      </c>
      <c r="E12" s="41">
        <v>0</v>
      </c>
      <c r="F12" s="37">
        <f t="shared" si="2"/>
        <v>0</v>
      </c>
      <c r="G12" s="21">
        <v>0</v>
      </c>
      <c r="H12" s="39">
        <f t="shared" si="0"/>
        <v>0</v>
      </c>
    </row>
    <row r="13" spans="1:8" s="4" customFormat="1" ht="12.75" x14ac:dyDescent="0.2">
      <c r="A13" s="36"/>
      <c r="B13" s="94" t="s">
        <v>198</v>
      </c>
      <c r="C13" s="106">
        <v>12140</v>
      </c>
      <c r="D13" s="34" t="s">
        <v>34</v>
      </c>
      <c r="E13" s="41">
        <v>0</v>
      </c>
      <c r="F13" s="34" t="s">
        <v>34</v>
      </c>
      <c r="G13" s="41">
        <v>0</v>
      </c>
      <c r="H13" s="35" t="s">
        <v>34</v>
      </c>
    </row>
    <row r="14" spans="1:8" s="4" customFormat="1" ht="80.45" customHeight="1" x14ac:dyDescent="0.2">
      <c r="A14" s="40"/>
      <c r="B14" s="96" t="s">
        <v>41</v>
      </c>
      <c r="C14" s="106">
        <v>12141</v>
      </c>
      <c r="D14" s="41">
        <v>0</v>
      </c>
      <c r="E14" s="41">
        <v>0</v>
      </c>
      <c r="F14" s="37">
        <f>IF((IF(D14="-",0,D14))=0,0,(IF(E14="-",0,E14))/(IF(D14="-",0,D14)))</f>
        <v>0</v>
      </c>
      <c r="G14" s="21">
        <v>0</v>
      </c>
      <c r="H14" s="39">
        <f t="shared" ref="H14:H16" si="3">IF((IF(E14="-",0,E14))=0,0,(IF((G14 * 1000)="-",0,(G14 * 1000)))/(IF(E14="-",0,E14)))</f>
        <v>0</v>
      </c>
    </row>
    <row r="15" spans="1:8" s="4" customFormat="1" ht="12.95" customHeight="1" x14ac:dyDescent="0.2">
      <c r="A15" s="40"/>
      <c r="B15" s="96" t="s">
        <v>42</v>
      </c>
      <c r="C15" s="106">
        <v>12142</v>
      </c>
      <c r="D15" s="41">
        <v>0</v>
      </c>
      <c r="E15" s="41">
        <v>0</v>
      </c>
      <c r="F15" s="37">
        <f>IF((IF(D15="-",0,D15))=0,0,(IF(E15="-",0,E15))/(IF(D15="-",0,D15)))</f>
        <v>0</v>
      </c>
      <c r="G15" s="21">
        <v>0</v>
      </c>
      <c r="H15" s="39">
        <f t="shared" si="3"/>
        <v>0</v>
      </c>
    </row>
    <row r="16" spans="1:8" s="4" customFormat="1" ht="26.1" customHeight="1" x14ac:dyDescent="0.2">
      <c r="A16" s="40"/>
      <c r="B16" s="96" t="s">
        <v>43</v>
      </c>
      <c r="C16" s="106">
        <v>12143</v>
      </c>
      <c r="D16" s="41">
        <v>0</v>
      </c>
      <c r="E16" s="41">
        <v>0</v>
      </c>
      <c r="F16" s="37">
        <f>IF((IF(D16="-",0,D16))=0,0,(IF(E16="-",0,E16))/(IF(D16="-",0,D16)))*100</f>
        <v>0</v>
      </c>
      <c r="G16" s="21">
        <v>0</v>
      </c>
      <c r="H16" s="39">
        <f t="shared" si="3"/>
        <v>0</v>
      </c>
    </row>
    <row r="17" spans="1:8" s="4" customFormat="1" ht="39" customHeight="1" thickBot="1" x14ac:dyDescent="0.25">
      <c r="A17" s="45"/>
      <c r="B17" s="105" t="s">
        <v>203</v>
      </c>
      <c r="C17" s="117">
        <v>12195</v>
      </c>
      <c r="D17" s="46" t="s">
        <v>34</v>
      </c>
      <c r="E17" s="46" t="s">
        <v>34</v>
      </c>
      <c r="F17" s="46" t="s">
        <v>34</v>
      </c>
      <c r="G17" s="47">
        <v>0</v>
      </c>
      <c r="H17" s="48" t="s">
        <v>34</v>
      </c>
    </row>
    <row r="18" spans="1:8" s="4" customFormat="1" ht="12.95" customHeight="1" x14ac:dyDescent="0.2">
      <c r="A18" s="45"/>
      <c r="B18" s="231" t="s">
        <v>45</v>
      </c>
      <c r="C18" s="231"/>
      <c r="D18" s="231"/>
      <c r="E18" s="231"/>
      <c r="F18" s="231"/>
      <c r="G18" s="231"/>
      <c r="H18" s="231"/>
    </row>
    <row r="19" spans="1:8" s="4" customFormat="1" ht="12.95" customHeight="1" x14ac:dyDescent="0.2">
      <c r="A19" s="45"/>
      <c r="B19" s="231"/>
      <c r="C19" s="231"/>
      <c r="D19" s="231"/>
      <c r="E19" s="231"/>
      <c r="F19" s="231"/>
      <c r="G19" s="231"/>
      <c r="H19" s="231"/>
    </row>
    <row r="20" spans="1:8" s="1" customFormat="1" ht="11.1" customHeight="1" x14ac:dyDescent="0.2">
      <c r="H20" s="147" t="s">
        <v>296</v>
      </c>
    </row>
    <row r="21" spans="1:8" s="4" customFormat="1" ht="75.95" customHeight="1" x14ac:dyDescent="0.2">
      <c r="A21" s="13"/>
      <c r="B21" s="14" t="s">
        <v>11</v>
      </c>
      <c r="C21" s="14" t="s">
        <v>12</v>
      </c>
      <c r="D21" s="14" t="s">
        <v>35</v>
      </c>
      <c r="E21" s="14" t="s">
        <v>36</v>
      </c>
      <c r="F21" s="14" t="s">
        <v>37</v>
      </c>
      <c r="G21" s="14" t="s">
        <v>38</v>
      </c>
      <c r="H21" s="14" t="s">
        <v>39</v>
      </c>
    </row>
    <row r="22" spans="1:8" s="15" customFormat="1" ht="12" customHeight="1" x14ac:dyDescent="0.2">
      <c r="A22" s="28"/>
      <c r="B22" s="29" t="s">
        <v>15</v>
      </c>
      <c r="C22" s="29" t="s">
        <v>16</v>
      </c>
      <c r="D22" s="29" t="s">
        <v>17</v>
      </c>
      <c r="E22" s="29" t="s">
        <v>18</v>
      </c>
      <c r="F22" s="29" t="s">
        <v>19</v>
      </c>
      <c r="G22" s="29" t="s">
        <v>20</v>
      </c>
      <c r="H22" s="29" t="s">
        <v>21</v>
      </c>
    </row>
    <row r="23" spans="1:8" s="4" customFormat="1" ht="38.1" customHeight="1" x14ac:dyDescent="0.2">
      <c r="A23" s="30"/>
      <c r="B23" s="98" t="s">
        <v>228</v>
      </c>
      <c r="C23" s="148">
        <v>12200</v>
      </c>
      <c r="D23" s="49" t="s">
        <v>34</v>
      </c>
      <c r="E23" s="49" t="s">
        <v>34</v>
      </c>
      <c r="F23" s="49" t="s">
        <v>34</v>
      </c>
      <c r="G23" s="32">
        <f>IF(G24="-",0,G24) + IF(G31="-",0,G31) + IF(G34="-",0,G34) + IF(G42="-",0,G42) + IF(G46="-",0,G46) + IF(G47="-",0,G47) + IF(G48="-",0,G48)</f>
        <v>0</v>
      </c>
      <c r="H23" s="50" t="s">
        <v>34</v>
      </c>
    </row>
    <row r="24" spans="1:8" s="4" customFormat="1" ht="38.1" customHeight="1" x14ac:dyDescent="0.2">
      <c r="A24" s="36"/>
      <c r="B24" s="105" t="s">
        <v>229</v>
      </c>
      <c r="C24" s="106">
        <v>12210</v>
      </c>
      <c r="D24" s="43" t="s">
        <v>34</v>
      </c>
      <c r="E24" s="43" t="s">
        <v>34</v>
      </c>
      <c r="F24" s="43" t="s">
        <v>34</v>
      </c>
      <c r="G24" s="38">
        <f>IF(G25="-",0,G25) + IF(G27="-",0,G27) + IF(G28="-",0,G28) + IF(G29="-",0,G29) + IF(G30="-",0,G30)</f>
        <v>0</v>
      </c>
      <c r="H24" s="44" t="s">
        <v>34</v>
      </c>
    </row>
    <row r="25" spans="1:8" s="4" customFormat="1" ht="51" customHeight="1" x14ac:dyDescent="0.2">
      <c r="A25" s="40"/>
      <c r="B25" s="96" t="s">
        <v>46</v>
      </c>
      <c r="C25" s="149">
        <v>12211</v>
      </c>
      <c r="D25" s="51" t="s">
        <v>47</v>
      </c>
      <c r="E25" s="51" t="s">
        <v>47</v>
      </c>
      <c r="F25" s="37">
        <f>IF((IF(D26="-",0,D26))=0,0,(IF(E25="-",0,E25))/(IF(D26="-",0,D26)))*100</f>
        <v>0</v>
      </c>
      <c r="G25" s="21">
        <v>0</v>
      </c>
      <c r="H25" s="39">
        <f>IF((IF(E25="-",0,E25))=0,0,(IF((G25 * 1000)="-",0,(G25 * 1000)))/(IF(E25="-",0,E25)))</f>
        <v>0</v>
      </c>
    </row>
    <row r="26" spans="1:8" s="4" customFormat="1" ht="46.15" customHeight="1" x14ac:dyDescent="0.2">
      <c r="A26" s="52"/>
      <c r="B26" s="139" t="s">
        <v>48</v>
      </c>
      <c r="C26" s="149" t="s">
        <v>230</v>
      </c>
      <c r="D26" s="51" t="s">
        <v>47</v>
      </c>
      <c r="E26" s="43" t="s">
        <v>34</v>
      </c>
      <c r="F26" s="43" t="s">
        <v>34</v>
      </c>
      <c r="G26" s="43" t="s">
        <v>34</v>
      </c>
      <c r="H26" s="44" t="s">
        <v>34</v>
      </c>
    </row>
    <row r="27" spans="1:8" s="4" customFormat="1" ht="38.1" customHeight="1" x14ac:dyDescent="0.2">
      <c r="A27" s="40"/>
      <c r="B27" s="96" t="s">
        <v>49</v>
      </c>
      <c r="C27" s="149">
        <v>12212</v>
      </c>
      <c r="D27" s="43" t="s">
        <v>34</v>
      </c>
      <c r="E27" s="51" t="s">
        <v>47</v>
      </c>
      <c r="F27" s="43" t="s">
        <v>34</v>
      </c>
      <c r="G27" s="21">
        <v>0</v>
      </c>
      <c r="H27" s="44" t="s">
        <v>34</v>
      </c>
    </row>
    <row r="28" spans="1:8" s="4" customFormat="1" ht="38.1" customHeight="1" x14ac:dyDescent="0.2">
      <c r="A28" s="40"/>
      <c r="B28" s="96" t="s">
        <v>50</v>
      </c>
      <c r="C28" s="149">
        <v>12213</v>
      </c>
      <c r="D28" s="51" t="s">
        <v>47</v>
      </c>
      <c r="E28" s="51" t="s">
        <v>47</v>
      </c>
      <c r="F28" s="37">
        <f>IF((IF(D28="-",0,D28))=0,0,(IF(E28="-",0,E28))/(IF(D28="-",0,D28)))*100000/365</f>
        <v>0</v>
      </c>
      <c r="G28" s="21">
        <v>0</v>
      </c>
      <c r="H28" s="39">
        <f>IF((IF(E28="-",0,E28))=0,0,(IF((G28 * 1000)="-",0,(G28 * 1000)))/(IF(E28="-",0,E28)))</f>
        <v>0</v>
      </c>
    </row>
    <row r="29" spans="1:8" s="4" customFormat="1" ht="51" customHeight="1" x14ac:dyDescent="0.2">
      <c r="A29" s="40"/>
      <c r="B29" s="96" t="s">
        <v>51</v>
      </c>
      <c r="C29" s="149">
        <v>12214</v>
      </c>
      <c r="D29" s="51" t="s">
        <v>47</v>
      </c>
      <c r="E29" s="51" t="s">
        <v>47</v>
      </c>
      <c r="F29" s="43" t="s">
        <v>34</v>
      </c>
      <c r="G29" s="21">
        <v>0</v>
      </c>
      <c r="H29" s="39">
        <f>IF((IF(E29="-",0,E29))=0,0,(IF((G29 * 1000)="-",0,(G29 * 1000)))/(IF(E29="-",0,E29)))</f>
        <v>0</v>
      </c>
    </row>
    <row r="30" spans="1:8" s="4" customFormat="1" ht="39" customHeight="1" x14ac:dyDescent="0.2">
      <c r="A30" s="40"/>
      <c r="B30" s="96" t="s">
        <v>52</v>
      </c>
      <c r="C30" s="149">
        <v>12215</v>
      </c>
      <c r="D30" s="51" t="s">
        <v>47</v>
      </c>
      <c r="E30" s="51" t="s">
        <v>47</v>
      </c>
      <c r="F30" s="37">
        <f>IF((IF(D30="-",0,D30))=0,0,(IF(E30="-",0,E30))/(IF(D30="-",0,D30)))*100000/365</f>
        <v>0</v>
      </c>
      <c r="G30" s="21">
        <v>0</v>
      </c>
      <c r="H30" s="39">
        <f>IF((IF(E30="-",0,E30))=0,0,(IF((G30 * 1000)="-",0,(G30 * 1000)))/(IF(E30="-",0,E30)))</f>
        <v>0</v>
      </c>
    </row>
    <row r="31" spans="1:8" s="4" customFormat="1" ht="12.95" customHeight="1" x14ac:dyDescent="0.2">
      <c r="A31" s="36"/>
      <c r="B31" s="105" t="s">
        <v>231</v>
      </c>
      <c r="C31" s="106">
        <v>12220</v>
      </c>
      <c r="D31" s="43" t="s">
        <v>34</v>
      </c>
      <c r="E31" s="43" t="s">
        <v>34</v>
      </c>
      <c r="F31" s="43" t="s">
        <v>34</v>
      </c>
      <c r="G31" s="38">
        <f>IF(G32="-",0,G32) + IF(G33="-",0,G33)</f>
        <v>0</v>
      </c>
      <c r="H31" s="44" t="s">
        <v>34</v>
      </c>
    </row>
    <row r="32" spans="1:8" s="4" customFormat="1" ht="38.1" customHeight="1" x14ac:dyDescent="0.2">
      <c r="A32" s="40"/>
      <c r="B32" s="96" t="s">
        <v>53</v>
      </c>
      <c r="C32" s="106">
        <v>12221</v>
      </c>
      <c r="D32" s="51" t="s">
        <v>47</v>
      </c>
      <c r="E32" s="51" t="s">
        <v>47</v>
      </c>
      <c r="F32" s="43" t="s">
        <v>34</v>
      </c>
      <c r="G32" s="21">
        <v>0</v>
      </c>
      <c r="H32" s="39">
        <f>IF((IF(E32="-",0,E32))=0,0,(IF((G32 * 1000)="-",0,(G32 * 1000)))/(IF(E32="-",0,E32)))</f>
        <v>0</v>
      </c>
    </row>
    <row r="33" spans="1:8" s="4" customFormat="1" ht="26.1" customHeight="1" x14ac:dyDescent="0.2">
      <c r="A33" s="40"/>
      <c r="B33" s="96" t="s">
        <v>54</v>
      </c>
      <c r="C33" s="106">
        <v>12222</v>
      </c>
      <c r="D33" s="51" t="s">
        <v>47</v>
      </c>
      <c r="E33" s="51" t="s">
        <v>47</v>
      </c>
      <c r="F33" s="37">
        <f>IF((IF(D33="-",0,D33))=0,0,(IF(E33="-",0,E33))/(IF(D33="-",0,D33)))*100000/365</f>
        <v>0</v>
      </c>
      <c r="G33" s="21">
        <v>0</v>
      </c>
      <c r="H33" s="39">
        <f>IF((IF(E33="-",0,E33))=0,0,(IF((G33 * 1000)="-",0,(G33 * 1000)))/(IF(E33="-",0,E33)))</f>
        <v>0</v>
      </c>
    </row>
    <row r="34" spans="1:8" s="135" customFormat="1" ht="26.1" customHeight="1" x14ac:dyDescent="0.2">
      <c r="A34" s="134"/>
      <c r="B34" s="94" t="s">
        <v>232</v>
      </c>
      <c r="C34" s="106">
        <v>12230</v>
      </c>
      <c r="D34" s="100" t="s">
        <v>34</v>
      </c>
      <c r="E34" s="100" t="s">
        <v>34</v>
      </c>
      <c r="F34" s="100" t="s">
        <v>34</v>
      </c>
      <c r="G34" s="110">
        <f>IF(G35="-",0,G35) + IF(G37="-",0,G37) + IF(G38="-",0,G38) + IF(G40="-",0,G40) + IF(G41="-",0,G41)</f>
        <v>0</v>
      </c>
      <c r="H34" s="102" t="s">
        <v>34</v>
      </c>
    </row>
    <row r="35" spans="1:8" s="135" customFormat="1" ht="66.599999999999994" customHeight="1" x14ac:dyDescent="0.2">
      <c r="A35" s="136"/>
      <c r="B35" s="96" t="s">
        <v>55</v>
      </c>
      <c r="C35" s="106">
        <v>12231</v>
      </c>
      <c r="D35" s="137" t="s">
        <v>47</v>
      </c>
      <c r="E35" s="137" t="s">
        <v>47</v>
      </c>
      <c r="F35" s="115">
        <f>IF((IF(D35="-",0,D35))=0,0,(IF(E35="-",0,E35))/(IF(D35="-",0,D35)))*100</f>
        <v>0</v>
      </c>
      <c r="G35" s="108">
        <v>0</v>
      </c>
      <c r="H35" s="109">
        <f>IF((IF(E35="-",0,E35))=0,0,(IF((G35 * 1000)="-",0,(G35 * 1000)))/(IF(E35="-",0,E35)))</f>
        <v>0</v>
      </c>
    </row>
    <row r="36" spans="1:8" s="135" customFormat="1" ht="51" customHeight="1" x14ac:dyDescent="0.2">
      <c r="A36" s="138"/>
      <c r="B36" s="139" t="s">
        <v>56</v>
      </c>
      <c r="C36" s="106" t="s">
        <v>233</v>
      </c>
      <c r="D36" s="137" t="s">
        <v>47</v>
      </c>
      <c r="E36" s="137" t="s">
        <v>47</v>
      </c>
      <c r="F36" s="115">
        <f>IF((IF(D36="-",0,D36))=0,0,(IF(E36="-",0,E36))/(IF(D36="-",0,D36)))*100</f>
        <v>0</v>
      </c>
      <c r="G36" s="108">
        <v>0</v>
      </c>
      <c r="H36" s="109">
        <f>IF((IF(E36="-",0,E36))=0,0,(IF((G36 * 1000)="-",0,(G36 * 1000)))/(IF(E36="-",0,E36)))</f>
        <v>0</v>
      </c>
    </row>
    <row r="37" spans="1:8" s="135" customFormat="1" ht="26.1" customHeight="1" x14ac:dyDescent="0.2">
      <c r="A37" s="140"/>
      <c r="B37" s="96" t="s">
        <v>57</v>
      </c>
      <c r="C37" s="106" t="s">
        <v>234</v>
      </c>
      <c r="D37" s="137" t="s">
        <v>47</v>
      </c>
      <c r="E37" s="137" t="s">
        <v>47</v>
      </c>
      <c r="F37" s="115">
        <f>IF((IF(D37="-",0,D37))=0,0,(IF(E37="-",0,E37))/(IF(D37="-",0,D37)))*100</f>
        <v>0</v>
      </c>
      <c r="G37" s="108">
        <v>0</v>
      </c>
      <c r="H37" s="109">
        <f>IF((IF(E37="-",0,E37))=0,0,(IF((G37 * 1000)="-",0,(G37 * 1000)))/(IF(E37="-",0,E37)))</f>
        <v>0</v>
      </c>
    </row>
    <row r="38" spans="1:8" s="135" customFormat="1" ht="26.1" customHeight="1" x14ac:dyDescent="0.2">
      <c r="A38" s="140"/>
      <c r="B38" s="133" t="s">
        <v>58</v>
      </c>
      <c r="C38" s="106">
        <v>12232</v>
      </c>
      <c r="D38" s="137" t="s">
        <v>47</v>
      </c>
      <c r="E38" s="137" t="s">
        <v>47</v>
      </c>
      <c r="F38" s="115">
        <f>IF((IF(D39="-",0,D39))=0,0,(IF(E38="-",0,E38))/(IF(D39="-",0,D39)))*100</f>
        <v>0</v>
      </c>
      <c r="G38" s="108">
        <v>0</v>
      </c>
      <c r="H38" s="109">
        <f>IF((IF(E38="-",0,E38))=0,0,(IF((G38 * 1000)="-",0,(G38 * 1000)))/(IF(E38="-",0,E38)))</f>
        <v>0</v>
      </c>
    </row>
    <row r="39" spans="1:8" s="135" customFormat="1" ht="26.1" customHeight="1" x14ac:dyDescent="0.2">
      <c r="A39" s="138"/>
      <c r="B39" s="139" t="s">
        <v>59</v>
      </c>
      <c r="C39" s="106" t="s">
        <v>235</v>
      </c>
      <c r="D39" s="137" t="s">
        <v>47</v>
      </c>
      <c r="E39" s="100" t="s">
        <v>34</v>
      </c>
      <c r="F39" s="100" t="s">
        <v>34</v>
      </c>
      <c r="G39" s="100" t="s">
        <v>34</v>
      </c>
      <c r="H39" s="102" t="s">
        <v>34</v>
      </c>
    </row>
    <row r="40" spans="1:8" s="135" customFormat="1" ht="26.1" customHeight="1" x14ac:dyDescent="0.2">
      <c r="A40" s="136"/>
      <c r="B40" s="96" t="s">
        <v>60</v>
      </c>
      <c r="C40" s="106">
        <v>12238</v>
      </c>
      <c r="D40" s="100" t="s">
        <v>34</v>
      </c>
      <c r="E40" s="107">
        <v>0</v>
      </c>
      <c r="F40" s="100" t="s">
        <v>34</v>
      </c>
      <c r="G40" s="108">
        <v>0</v>
      </c>
      <c r="H40" s="109">
        <f>IF((IF(E40="-",0,E40))=0,0,(IF((G40 * 1000)="-",0,(G40 * 1000)))/(IF(E40="-",0,E40)))</f>
        <v>0</v>
      </c>
    </row>
    <row r="41" spans="1:8" s="135" customFormat="1" ht="26.1" customHeight="1" x14ac:dyDescent="0.2">
      <c r="A41" s="136"/>
      <c r="B41" s="96" t="s">
        <v>61</v>
      </c>
      <c r="C41" s="106">
        <v>12239</v>
      </c>
      <c r="D41" s="137" t="s">
        <v>47</v>
      </c>
      <c r="E41" s="107">
        <v>0</v>
      </c>
      <c r="F41" s="115">
        <f>IF((IF(D41="-",0,D41))=0,0,(IF(E41="-",0,E41))/(IF(D41="-",0,D41)))*100000/365</f>
        <v>0</v>
      </c>
      <c r="G41" s="108">
        <v>0</v>
      </c>
      <c r="H41" s="109">
        <f>IF((IF(E41="-",0,E41))=0,0,(IF((G41 * 1000)="-",0,(G41 * 1000)))/(IF(E41="-",0,E41)))</f>
        <v>0</v>
      </c>
    </row>
    <row r="42" spans="1:8" s="4" customFormat="1" ht="26.1" customHeight="1" x14ac:dyDescent="0.2">
      <c r="A42" s="36"/>
      <c r="B42" s="94" t="s">
        <v>236</v>
      </c>
      <c r="C42" s="106">
        <v>12250</v>
      </c>
      <c r="D42" s="43" t="s">
        <v>34</v>
      </c>
      <c r="E42" s="43" t="s">
        <v>34</v>
      </c>
      <c r="F42" s="43" t="s">
        <v>34</v>
      </c>
      <c r="G42" s="38">
        <f>IF(G43="-",0,G43) + IF(G45="-",0,G45)</f>
        <v>0</v>
      </c>
      <c r="H42" s="44" t="s">
        <v>34</v>
      </c>
    </row>
    <row r="43" spans="1:8" s="4" customFormat="1" ht="38.1" customHeight="1" x14ac:dyDescent="0.2">
      <c r="A43" s="42"/>
      <c r="B43" s="133" t="s">
        <v>62</v>
      </c>
      <c r="C43" s="106">
        <v>12251</v>
      </c>
      <c r="D43" s="41">
        <v>0</v>
      </c>
      <c r="E43" s="51" t="s">
        <v>47</v>
      </c>
      <c r="F43" s="37">
        <f>IF((IF(D43="-",0,D43))=0,0,(IF(E43="-",0,E43))/(IF(D43="-",0,D43)))</f>
        <v>0</v>
      </c>
      <c r="G43" s="21">
        <v>0</v>
      </c>
      <c r="H43" s="39">
        <f>IF((IF(E43="-",0,E43))=0,0,(IF((G43 * 1000)="-",0,(G43 * 1000)))/(IF(E43="-",0,E43)))</f>
        <v>0</v>
      </c>
    </row>
    <row r="44" spans="1:8" s="4" customFormat="1" ht="26.1" customHeight="1" x14ac:dyDescent="0.2">
      <c r="A44" s="42"/>
      <c r="B44" s="150" t="s">
        <v>63</v>
      </c>
      <c r="C44" s="106" t="s">
        <v>237</v>
      </c>
      <c r="D44" s="41">
        <v>0</v>
      </c>
      <c r="E44" s="51" t="s">
        <v>47</v>
      </c>
      <c r="F44" s="37">
        <f>IF((IF(D44="-",0,D44))=0,0,(IF(E44="-",0,E44))/(IF(D44="-",0,D44)))</f>
        <v>0</v>
      </c>
      <c r="G44" s="21">
        <v>0</v>
      </c>
      <c r="H44" s="39">
        <f>IF((IF(E44="-",0,E44))=0,0,(IF((G44 * 1000)="-",0,(G44 * 1000)))/(IF(E44="-",0,E44)))</f>
        <v>0</v>
      </c>
    </row>
    <row r="45" spans="1:8" s="4" customFormat="1" ht="26.1" customHeight="1" x14ac:dyDescent="0.2">
      <c r="A45" s="42"/>
      <c r="B45" s="151" t="s">
        <v>64</v>
      </c>
      <c r="C45" s="106">
        <v>12252</v>
      </c>
      <c r="D45" s="41">
        <v>0</v>
      </c>
      <c r="E45" s="51" t="s">
        <v>47</v>
      </c>
      <c r="F45" s="37">
        <f>IF((IF(D45="-",0,D45))=0,0,(IF(E45="-",0,E45))/(IF(D45="-",0,D45)))*100/365</f>
        <v>0</v>
      </c>
      <c r="G45" s="21">
        <v>0</v>
      </c>
      <c r="H45" s="39">
        <f>IF((IF(E45="-",0,E45))=0,0,(IF((G45 * 1000)="-",0,(G45 * 1000)))/(IF(E45="-",0,E45)))</f>
        <v>0</v>
      </c>
    </row>
    <row r="46" spans="1:8" s="1" customFormat="1" ht="26.1" customHeight="1" x14ac:dyDescent="0.2">
      <c r="A46" s="36"/>
      <c r="B46" s="105" t="s">
        <v>65</v>
      </c>
      <c r="C46" s="106">
        <v>12253</v>
      </c>
      <c r="D46" s="41">
        <v>0</v>
      </c>
      <c r="E46" s="41">
        <v>0</v>
      </c>
      <c r="F46" s="37">
        <f>IF((IF(D46="-",0,D46))=0,0,(IF(E46="-",0,E46))/(IF(D46="-",0,D46)))*100</f>
        <v>0</v>
      </c>
      <c r="G46" s="21">
        <v>0</v>
      </c>
      <c r="H46" s="39">
        <f>IF((IF(E46="-",0,E46))=0,0,(IF((G46 * 1000)="-",0,(G46 * 1000)))/(IF(E46="-",0,E46)))</f>
        <v>0</v>
      </c>
    </row>
    <row r="47" spans="1:8" s="1" customFormat="1" ht="12.95" customHeight="1" x14ac:dyDescent="0.2">
      <c r="A47" s="36"/>
      <c r="B47" s="105" t="s">
        <v>66</v>
      </c>
      <c r="C47" s="106">
        <v>12260</v>
      </c>
      <c r="D47" s="43" t="s">
        <v>34</v>
      </c>
      <c r="E47" s="51" t="s">
        <v>47</v>
      </c>
      <c r="F47" s="43" t="s">
        <v>34</v>
      </c>
      <c r="G47" s="21">
        <v>0</v>
      </c>
      <c r="H47" s="39">
        <f>IF((IF(E47="-",0,E47))=0,0,(IF((G47 * 1000)="-",0,(G47 * 1000)))/(IF(E47="-",0,E47)))</f>
        <v>0</v>
      </c>
    </row>
    <row r="48" spans="1:8" s="1" customFormat="1" ht="43.5" customHeight="1" thickBot="1" x14ac:dyDescent="0.25">
      <c r="A48" s="36"/>
      <c r="B48" s="94" t="s">
        <v>206</v>
      </c>
      <c r="C48" s="117">
        <v>12310</v>
      </c>
      <c r="D48" s="46" t="s">
        <v>34</v>
      </c>
      <c r="E48" s="46" t="s">
        <v>34</v>
      </c>
      <c r="F48" s="46" t="s">
        <v>34</v>
      </c>
      <c r="G48" s="47">
        <v>0</v>
      </c>
      <c r="H48" s="48" t="s">
        <v>34</v>
      </c>
    </row>
  </sheetData>
  <mergeCells count="3">
    <mergeCell ref="B2:H2"/>
    <mergeCell ref="B18:H18"/>
    <mergeCell ref="B19:H19"/>
  </mergeCells>
  <pageMargins left="0.39370078740157483" right="0.39370078740157483" top="0.39370078740157483" bottom="0.39370078740157483" header="0" footer="0"/>
  <pageSetup scale="74" pageOrder="overThenDown" orientation="portrait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K38"/>
  <sheetViews>
    <sheetView zoomScaleNormal="100" workbookViewId="0">
      <selection activeCell="L20" sqref="L20"/>
    </sheetView>
  </sheetViews>
  <sheetFormatPr defaultColWidth="10.5" defaultRowHeight="11.45" customHeight="1" x14ac:dyDescent="0.2"/>
  <cols>
    <col min="1" max="1" width="1.1640625" style="2" customWidth="1"/>
    <col min="2" max="2" width="51.33203125" style="1" customWidth="1"/>
    <col min="3" max="3" width="10.83203125" style="1" customWidth="1"/>
    <col min="4" max="11" width="19.33203125" style="1" customWidth="1"/>
  </cols>
  <sheetData>
    <row r="1" spans="1:11" s="1" customFormat="1" ht="11.1" customHeight="1" x14ac:dyDescent="0.2">
      <c r="K1" s="147" t="s">
        <v>287</v>
      </c>
    </row>
    <row r="2" spans="1:11" s="4" customFormat="1" ht="15" customHeight="1" x14ac:dyDescent="0.2">
      <c r="A2" s="53"/>
      <c r="B2" s="232" t="s">
        <v>238</v>
      </c>
      <c r="C2" s="232"/>
      <c r="D2" s="232"/>
      <c r="E2" s="232"/>
      <c r="F2" s="232"/>
      <c r="G2" s="232"/>
      <c r="H2" s="232"/>
      <c r="I2" s="232"/>
      <c r="J2" s="232"/>
    </row>
    <row r="3" spans="1:11" s="4" customFormat="1" ht="108.6" customHeight="1" x14ac:dyDescent="0.2">
      <c r="A3" s="13"/>
      <c r="B3" s="14" t="s">
        <v>11</v>
      </c>
      <c r="C3" s="14" t="s">
        <v>12</v>
      </c>
      <c r="D3" s="14" t="s">
        <v>68</v>
      </c>
      <c r="E3" s="14" t="s">
        <v>69</v>
      </c>
      <c r="F3" s="14" t="s">
        <v>70</v>
      </c>
      <c r="G3" s="14" t="s">
        <v>71</v>
      </c>
      <c r="H3" s="14" t="s">
        <v>72</v>
      </c>
      <c r="I3" s="54" t="s">
        <v>73</v>
      </c>
      <c r="J3" s="54" t="s">
        <v>74</v>
      </c>
      <c r="K3" s="54" t="s">
        <v>75</v>
      </c>
    </row>
    <row r="4" spans="1:11" s="15" customFormat="1" ht="11.1" customHeight="1" x14ac:dyDescent="0.2">
      <c r="A4" s="28"/>
      <c r="B4" s="29" t="s">
        <v>15</v>
      </c>
      <c r="C4" s="29" t="s">
        <v>16</v>
      </c>
      <c r="D4" s="29" t="s">
        <v>17</v>
      </c>
      <c r="E4" s="29" t="s">
        <v>18</v>
      </c>
      <c r="F4" s="29" t="s">
        <v>19</v>
      </c>
      <c r="G4" s="29" t="s">
        <v>20</v>
      </c>
      <c r="H4" s="29" t="s">
        <v>21</v>
      </c>
      <c r="I4" s="29" t="s">
        <v>22</v>
      </c>
      <c r="J4" s="29" t="s">
        <v>76</v>
      </c>
      <c r="K4" s="29" t="s">
        <v>77</v>
      </c>
    </row>
    <row r="5" spans="1:11" s="4" customFormat="1" ht="12.95" customHeight="1" x14ac:dyDescent="0.2">
      <c r="A5" s="55"/>
      <c r="B5" s="141" t="s">
        <v>239</v>
      </c>
      <c r="C5" s="148">
        <v>13000</v>
      </c>
      <c r="D5" s="49" t="s">
        <v>34</v>
      </c>
      <c r="E5" s="32">
        <f>IF(E6="-",0,E6) + IF(E21="-",0,E21)</f>
        <v>0</v>
      </c>
      <c r="F5" s="49" t="s">
        <v>34</v>
      </c>
      <c r="G5" s="32">
        <f>IF(G6="-",0,G6) + IF(G21="-",0,G21)</f>
        <v>0</v>
      </c>
      <c r="H5" s="49" t="s">
        <v>34</v>
      </c>
      <c r="I5" s="56">
        <f t="shared" ref="I5:I16" si="0">IF((IF((E5 * 1000)="-",0,(E5 * 1000)))=0,0,((IF((G5 * 1000)="-",0,(G5 * 1000))-IF((E5 * 1000)="-",0,(E5 * 1000))))/(IF((E5 * 1000)="-",0,(E5 * 1000))))*100</f>
        <v>0</v>
      </c>
      <c r="J5" s="57">
        <f>IF(J6="-",0,J6) + IF(J21="-",0,J21)</f>
        <v>0</v>
      </c>
      <c r="K5" s="58">
        <f t="shared" ref="K5:K16" si="1">IF(((IF((E5 * 1000)="-",0,(E5 * 1000))+IF((J5 * 1000)="-",0,(J5 * 1000))))=0,0,((IF((G5 * 1000)="-",0,(G5 * 1000))-IF((E5 * 1000)="-",0,(E5 * 1000))-IF((J5 * 1000)="-",0,(J5 * 1000))))/((IF((E5 * 1000)="-",0,(E5 * 1000))+IF((J5 * 1000)="-",0,(J5 * 1000)))))*100</f>
        <v>0</v>
      </c>
    </row>
    <row r="6" spans="1:11" s="4" customFormat="1" ht="30" customHeight="1" x14ac:dyDescent="0.2">
      <c r="A6" s="55"/>
      <c r="B6" s="141" t="s">
        <v>240</v>
      </c>
      <c r="C6" s="99">
        <v>13100</v>
      </c>
      <c r="D6" s="43" t="s">
        <v>34</v>
      </c>
      <c r="E6" s="20">
        <f>IF(E7="-",0,E7)  + IF(E11="-",0,E11) + IF(E13="-",0,E13) + IF(E17="-",0,E17)</f>
        <v>0</v>
      </c>
      <c r="F6" s="43" t="s">
        <v>34</v>
      </c>
      <c r="G6" s="20">
        <f>IF(G7="-",0,G7) + IF(G11="-",0,G11) + IF(G13="-",0,G13) + IF(G17="-",0,G17)</f>
        <v>0</v>
      </c>
      <c r="H6" s="43" t="s">
        <v>34</v>
      </c>
      <c r="I6" s="59">
        <f t="shared" si="0"/>
        <v>0</v>
      </c>
      <c r="J6" s="20">
        <f>IF(J7="-",0,J7) + IF(J11="-",0,J11) + IF(J13="-",0,J13) + IF(J17="-",0,J17)</f>
        <v>0</v>
      </c>
      <c r="K6" s="61">
        <f>IF(((IF((E6 * 1000)="-",0,(E6 * 1000))+IF((J6 * 1000)="-",0,(J6 * 1000))))=0,0,((IF((G6 * 1000)="-",0,(G6 * 1000))-IF((E6 * 1000)="-",0,(E6 * 1000))-IF((J6 * 1000)="-",0,(J6 * 1000))))/((IF((E6 * 1000)="-",0,(E6 * 1000))+IF((J6 * 1000)="-",0,(J6 * 1000)))))*100</f>
        <v>0</v>
      </c>
    </row>
    <row r="7" spans="1:11" s="4" customFormat="1" ht="30.6" customHeight="1" x14ac:dyDescent="0.2">
      <c r="A7" s="62"/>
      <c r="B7" s="152" t="s">
        <v>209</v>
      </c>
      <c r="C7" s="144">
        <v>13110</v>
      </c>
      <c r="D7" s="41">
        <v>0</v>
      </c>
      <c r="E7" s="93">
        <v>0</v>
      </c>
      <c r="F7" s="37">
        <f t="shared" ref="F7:F16" si="2">IF((IF(D7="-",0,D7))=0,0,(IF((E7 * 1000)="-",0,(E7 * 1000)))/(IF(D7="-",0,D7)))</f>
        <v>0</v>
      </c>
      <c r="G7" s="93">
        <v>0</v>
      </c>
      <c r="H7" s="37">
        <f t="shared" ref="H7:H16" si="3">IF((IF(D7="-",0,D7))=0,0,(IF((G7 * 1000)="-",0,(G7 * 1000)))/(IF(D7="-",0,D7)))</f>
        <v>0</v>
      </c>
      <c r="I7" s="59">
        <f t="shared" si="0"/>
        <v>0</v>
      </c>
      <c r="J7" s="64">
        <v>0</v>
      </c>
      <c r="K7" s="61">
        <f t="shared" si="1"/>
        <v>0</v>
      </c>
    </row>
    <row r="8" spans="1:11" s="4" customFormat="1" ht="26.1" customHeight="1" x14ac:dyDescent="0.2">
      <c r="A8" s="63"/>
      <c r="B8" s="95" t="s">
        <v>78</v>
      </c>
      <c r="C8" s="106">
        <v>13111</v>
      </c>
      <c r="D8" s="41">
        <v>0</v>
      </c>
      <c r="E8" s="21">
        <v>0</v>
      </c>
      <c r="F8" s="37">
        <f t="shared" si="2"/>
        <v>0</v>
      </c>
      <c r="G8" s="21">
        <v>0</v>
      </c>
      <c r="H8" s="37">
        <f t="shared" si="3"/>
        <v>0</v>
      </c>
      <c r="I8" s="59">
        <f t="shared" si="0"/>
        <v>0</v>
      </c>
      <c r="J8" s="64">
        <v>0</v>
      </c>
      <c r="K8" s="61">
        <f t="shared" si="1"/>
        <v>0</v>
      </c>
    </row>
    <row r="9" spans="1:11" s="4" customFormat="1" ht="12.95" customHeight="1" x14ac:dyDescent="0.2">
      <c r="A9" s="63"/>
      <c r="B9" s="95" t="s">
        <v>40</v>
      </c>
      <c r="C9" s="106">
        <v>13115</v>
      </c>
      <c r="D9" s="41">
        <v>0</v>
      </c>
      <c r="E9" s="21">
        <v>0</v>
      </c>
      <c r="F9" s="37">
        <f t="shared" si="2"/>
        <v>0</v>
      </c>
      <c r="G9" s="21">
        <v>0</v>
      </c>
      <c r="H9" s="37">
        <f t="shared" si="3"/>
        <v>0</v>
      </c>
      <c r="I9" s="59">
        <f t="shared" si="0"/>
        <v>0</v>
      </c>
      <c r="J9" s="64">
        <v>0</v>
      </c>
      <c r="K9" s="61">
        <f t="shared" si="1"/>
        <v>0</v>
      </c>
    </row>
    <row r="10" spans="1:11" s="4" customFormat="1" ht="16.5" customHeight="1" x14ac:dyDescent="0.2">
      <c r="A10" s="63"/>
      <c r="B10" s="95" t="s">
        <v>205</v>
      </c>
      <c r="C10" s="106">
        <v>13119</v>
      </c>
      <c r="D10" s="41">
        <v>0</v>
      </c>
      <c r="E10" s="21">
        <v>0</v>
      </c>
      <c r="F10" s="37">
        <f t="shared" si="2"/>
        <v>0</v>
      </c>
      <c r="G10" s="21">
        <v>0</v>
      </c>
      <c r="H10" s="37">
        <f t="shared" si="3"/>
        <v>0</v>
      </c>
      <c r="I10" s="59">
        <f t="shared" si="0"/>
        <v>0</v>
      </c>
      <c r="J10" s="64">
        <v>0</v>
      </c>
      <c r="K10" s="61">
        <f t="shared" si="1"/>
        <v>0</v>
      </c>
    </row>
    <row r="11" spans="1:11" s="4" customFormat="1" ht="26.1" customHeight="1" x14ac:dyDescent="0.2">
      <c r="A11" s="62"/>
      <c r="B11" s="153" t="s">
        <v>208</v>
      </c>
      <c r="C11" s="144">
        <v>13130</v>
      </c>
      <c r="D11" s="41">
        <v>0</v>
      </c>
      <c r="E11" s="93">
        <v>0</v>
      </c>
      <c r="F11" s="37">
        <f t="shared" si="2"/>
        <v>0</v>
      </c>
      <c r="G11" s="93">
        <v>0</v>
      </c>
      <c r="H11" s="37">
        <f t="shared" si="3"/>
        <v>0</v>
      </c>
      <c r="I11" s="59">
        <f t="shared" si="0"/>
        <v>0</v>
      </c>
      <c r="J11" s="64">
        <v>0</v>
      </c>
      <c r="K11" s="61">
        <f t="shared" si="1"/>
        <v>0</v>
      </c>
    </row>
    <row r="12" spans="1:11" s="4" customFormat="1" ht="25.5" x14ac:dyDescent="0.2">
      <c r="A12" s="63"/>
      <c r="B12" s="95" t="s">
        <v>207</v>
      </c>
      <c r="C12" s="106">
        <v>13132</v>
      </c>
      <c r="D12" s="41">
        <v>0</v>
      </c>
      <c r="E12" s="21">
        <v>0</v>
      </c>
      <c r="F12" s="37">
        <f t="shared" si="2"/>
        <v>0</v>
      </c>
      <c r="G12" s="21">
        <v>0</v>
      </c>
      <c r="H12" s="37">
        <f t="shared" si="3"/>
        <v>0</v>
      </c>
      <c r="I12" s="59">
        <f t="shared" si="0"/>
        <v>0</v>
      </c>
      <c r="J12" s="64">
        <v>0</v>
      </c>
      <c r="K12" s="61">
        <f t="shared" si="1"/>
        <v>0</v>
      </c>
    </row>
    <row r="13" spans="1:11" s="4" customFormat="1" ht="16.5" customHeight="1" x14ac:dyDescent="0.2">
      <c r="A13" s="62"/>
      <c r="B13" s="153" t="s">
        <v>210</v>
      </c>
      <c r="C13" s="144">
        <v>13140</v>
      </c>
      <c r="D13" s="41">
        <v>0</v>
      </c>
      <c r="E13" s="93">
        <v>0</v>
      </c>
      <c r="F13" s="37">
        <f t="shared" si="2"/>
        <v>0</v>
      </c>
      <c r="G13" s="93">
        <v>0</v>
      </c>
      <c r="H13" s="37">
        <f t="shared" si="3"/>
        <v>0</v>
      </c>
      <c r="I13" s="59">
        <f t="shared" si="0"/>
        <v>0</v>
      </c>
      <c r="J13" s="64">
        <v>0</v>
      </c>
      <c r="K13" s="61">
        <f t="shared" si="1"/>
        <v>0</v>
      </c>
    </row>
    <row r="14" spans="1:11" s="4" customFormat="1" ht="82.15" customHeight="1" x14ac:dyDescent="0.2">
      <c r="A14" s="63"/>
      <c r="B14" s="95" t="s">
        <v>41</v>
      </c>
      <c r="C14" s="106">
        <v>13141</v>
      </c>
      <c r="D14" s="41">
        <v>0</v>
      </c>
      <c r="E14" s="21">
        <v>0</v>
      </c>
      <c r="F14" s="37">
        <f t="shared" si="2"/>
        <v>0</v>
      </c>
      <c r="G14" s="21">
        <v>0</v>
      </c>
      <c r="H14" s="37">
        <f t="shared" si="3"/>
        <v>0</v>
      </c>
      <c r="I14" s="59">
        <f t="shared" si="0"/>
        <v>0</v>
      </c>
      <c r="J14" s="64">
        <v>0</v>
      </c>
      <c r="K14" s="61">
        <f t="shared" si="1"/>
        <v>0</v>
      </c>
    </row>
    <row r="15" spans="1:11" s="4" customFormat="1" ht="12.95" customHeight="1" x14ac:dyDescent="0.2">
      <c r="A15" s="63"/>
      <c r="B15" s="95" t="s">
        <v>42</v>
      </c>
      <c r="C15" s="106">
        <v>13142</v>
      </c>
      <c r="D15" s="41">
        <v>0</v>
      </c>
      <c r="E15" s="21">
        <v>0</v>
      </c>
      <c r="F15" s="37">
        <f t="shared" si="2"/>
        <v>0</v>
      </c>
      <c r="G15" s="21">
        <v>0</v>
      </c>
      <c r="H15" s="37">
        <f t="shared" si="3"/>
        <v>0</v>
      </c>
      <c r="I15" s="59">
        <f t="shared" si="0"/>
        <v>0</v>
      </c>
      <c r="J15" s="64">
        <v>0</v>
      </c>
      <c r="K15" s="61">
        <f t="shared" si="1"/>
        <v>0</v>
      </c>
    </row>
    <row r="16" spans="1:11" s="4" customFormat="1" ht="26.1" customHeight="1" x14ac:dyDescent="0.2">
      <c r="A16" s="63"/>
      <c r="B16" s="95" t="s">
        <v>81</v>
      </c>
      <c r="C16" s="106">
        <v>13143</v>
      </c>
      <c r="D16" s="41">
        <v>0</v>
      </c>
      <c r="E16" s="21">
        <v>0</v>
      </c>
      <c r="F16" s="37">
        <f t="shared" si="2"/>
        <v>0</v>
      </c>
      <c r="G16" s="21">
        <v>0</v>
      </c>
      <c r="H16" s="37">
        <f t="shared" si="3"/>
        <v>0</v>
      </c>
      <c r="I16" s="59">
        <f t="shared" si="0"/>
        <v>0</v>
      </c>
      <c r="J16" s="64">
        <v>0</v>
      </c>
      <c r="K16" s="61">
        <f t="shared" si="1"/>
        <v>0</v>
      </c>
    </row>
    <row r="17" spans="1:11" s="4" customFormat="1" ht="26.1" customHeight="1" thickBot="1" x14ac:dyDescent="0.25">
      <c r="A17" s="62"/>
      <c r="B17" s="152" t="s">
        <v>44</v>
      </c>
      <c r="C17" s="146">
        <v>13190</v>
      </c>
      <c r="D17" s="46" t="s">
        <v>34</v>
      </c>
      <c r="E17" s="47">
        <v>0</v>
      </c>
      <c r="F17" s="46" t="s">
        <v>34</v>
      </c>
      <c r="G17" s="47">
        <v>0</v>
      </c>
      <c r="H17" s="46" t="s">
        <v>34</v>
      </c>
      <c r="I17" s="66">
        <f t="shared" ref="I17" si="4">IF((IF((E17 * 1000)="-",0,(E17 * 1000)))=0,0,((IF((G17 * 1000)="-",0,(G17 * 1000))-IF((E17 * 1000)="-",0,(E17 * 1000))))/(IF((E17 * 1000)="-",0,(E17 * 1000))))*100</f>
        <v>0</v>
      </c>
      <c r="J17" s="67">
        <v>0</v>
      </c>
      <c r="K17" s="68">
        <f t="shared" ref="K17" si="5">IF(((IF((E17 * 1000)="-",0,(E17 * 1000))+IF((J17 * 1000)="-",0,(J17 * 1000))))=0,0,((IF((G17 * 1000)="-",0,(G17 * 1000))-IF((E17 * 1000)="-",0,(E17 * 1000))-IF((J17 * 1000)="-",0,(J17 * 1000))))/((IF((E17 * 1000)="-",0,(E17 * 1000))+IF((J17 * 1000)="-",0,(J17 * 1000)))))*100</f>
        <v>0</v>
      </c>
    </row>
    <row r="18" spans="1:11" s="1" customFormat="1" ht="11.1" customHeight="1" x14ac:dyDescent="0.2">
      <c r="K18" s="147" t="s">
        <v>295</v>
      </c>
    </row>
    <row r="19" spans="1:11" s="4" customFormat="1" ht="89.1" customHeight="1" x14ac:dyDescent="0.2">
      <c r="A19" s="13"/>
      <c r="B19" s="14" t="s">
        <v>11</v>
      </c>
      <c r="C19" s="14" t="s">
        <v>12</v>
      </c>
      <c r="D19" s="14" t="s">
        <v>68</v>
      </c>
      <c r="E19" s="14" t="s">
        <v>69</v>
      </c>
      <c r="F19" s="14" t="s">
        <v>70</v>
      </c>
      <c r="G19" s="14" t="s">
        <v>71</v>
      </c>
      <c r="H19" s="14" t="s">
        <v>72</v>
      </c>
      <c r="I19" s="54" t="s">
        <v>73</v>
      </c>
      <c r="J19" s="54" t="s">
        <v>74</v>
      </c>
      <c r="K19" s="54" t="s">
        <v>75</v>
      </c>
    </row>
    <row r="20" spans="1:11" s="15" customFormat="1" ht="11.1" customHeight="1" x14ac:dyDescent="0.2">
      <c r="A20" s="28"/>
      <c r="B20" s="29" t="s">
        <v>15</v>
      </c>
      <c r="C20" s="29" t="s">
        <v>16</v>
      </c>
      <c r="D20" s="29" t="s">
        <v>17</v>
      </c>
      <c r="E20" s="29" t="s">
        <v>18</v>
      </c>
      <c r="F20" s="29" t="s">
        <v>19</v>
      </c>
      <c r="G20" s="29" t="s">
        <v>20</v>
      </c>
      <c r="H20" s="29" t="s">
        <v>21</v>
      </c>
      <c r="I20" s="29" t="s">
        <v>22</v>
      </c>
      <c r="J20" s="29" t="s">
        <v>76</v>
      </c>
      <c r="K20" s="29" t="s">
        <v>77</v>
      </c>
    </row>
    <row r="21" spans="1:11" s="4" customFormat="1" ht="42.6" customHeight="1" x14ac:dyDescent="0.2">
      <c r="A21" s="55"/>
      <c r="B21" s="141" t="s">
        <v>241</v>
      </c>
      <c r="C21" s="154">
        <v>13200</v>
      </c>
      <c r="D21" s="49" t="s">
        <v>34</v>
      </c>
      <c r="E21" s="32">
        <f>IF(E22="-",0,E22) + IF(E25="-",0,E25) + IF(E32="-",0,E32) + IF(E35="-",0,E35) + IF(E36="-",0,E36) + IF(E37="-",0,E37) + IF(E38="-",0,E38)</f>
        <v>0</v>
      </c>
      <c r="F21" s="49" t="s">
        <v>34</v>
      </c>
      <c r="G21" s="32">
        <f>IF(G22="-",0,G22) + IF(G25="-",0,G25) + IF(G32="-",0,G32) + IF(G35="-",0,G35) + IF(G36="-",0,G36) + IF(G37="-",0,G37) + IF(G38="-",0,G38)</f>
        <v>0</v>
      </c>
      <c r="H21" s="49" t="s">
        <v>34</v>
      </c>
      <c r="I21" s="56">
        <f>IF((IF((E21 * 1000)="-",0,(E21 * 1000)))=0,0,((IF((G21 * 1000)="-",0,(G21 * 1000))-IF((E21 * 1000)="-",0,(E21 * 1000))))/(IF((E21 * 1000)="-",0,(E21 * 1000))))*100</f>
        <v>0</v>
      </c>
      <c r="J21" s="57">
        <f>IF(J22="-",0,J22) + IF(J25="-",0,J25) + IF(J32="-",0,J32) + IF(J35="-",0,J35) + IF(J36="-",0,J36) + IF(J37="-",0,J37) + IF(J38="-",0,J38)</f>
        <v>0</v>
      </c>
      <c r="K21" s="58">
        <f>IF(((IF((E21 * 1000)="-",0,(E21 * 1000))+IF((J21 * 1000)="-",0,(J21 * 1000))))=0,0,((IF((G21 * 1000)="-",0,(G21 * 1000))-IF((E21 * 1000)="-",0,(E21 * 1000))-IF((J21 * 1000)="-",0,(J21 * 1000))))/((IF((E21 * 1000)="-",0,(E21 * 1000))+IF((J21 * 1000)="-",0,(J21 * 1000)))))*100</f>
        <v>0</v>
      </c>
    </row>
    <row r="22" spans="1:11" s="4" customFormat="1" ht="12.95" customHeight="1" x14ac:dyDescent="0.2">
      <c r="A22" s="62"/>
      <c r="B22" s="152" t="s">
        <v>82</v>
      </c>
      <c r="C22" s="144">
        <v>13210</v>
      </c>
      <c r="D22" s="41">
        <v>0</v>
      </c>
      <c r="E22" s="21">
        <v>0</v>
      </c>
      <c r="F22" s="37">
        <f>IF((IF(D22="-",0,D22))=0,0,(IF((E22 * 1000)="-",0,(E22 * 1000)))/(IF(D22="-",0,D22)))</f>
        <v>0</v>
      </c>
      <c r="G22" s="21">
        <v>0</v>
      </c>
      <c r="H22" s="37">
        <f>IF((IF(D22="-",0,D22))=0,0,(IF((G22 * 1000)="-",0,(G22 * 1000)))/(IF(D22="-",0,D22)))</f>
        <v>0</v>
      </c>
      <c r="I22" s="59">
        <f>IF((IF((E22 * 1000)="-",0,(E22 * 1000)))=0,0,((IF((G22 * 1000)="-",0,(G22 * 1000))-IF((E22 * 1000)="-",0,(E22 * 1000))))/(IF((E22 * 1000)="-",0,(E22 * 1000))))*100</f>
        <v>0</v>
      </c>
      <c r="J22" s="64">
        <v>0</v>
      </c>
      <c r="K22" s="61">
        <f>IF(((IF((E22 * 1000)="-",0,(E22 * 1000))+IF((J22 * 1000)="-",0,(J22 * 1000))))=0,0,((IF((G22 * 1000)="-",0,(G22 * 1000))-IF((E22 * 1000)="-",0,(E22 * 1000))-IF((J22 * 1000)="-",0,(J22 * 1000))))/((IF((E22 * 1000)="-",0,(E22 * 1000))+IF((J22 * 1000)="-",0,(J22 * 1000)))))*100</f>
        <v>0</v>
      </c>
    </row>
    <row r="23" spans="1:11" s="4" customFormat="1" ht="12.95" customHeight="1" x14ac:dyDescent="0.2">
      <c r="A23" s="63"/>
      <c r="B23" s="95" t="s">
        <v>83</v>
      </c>
      <c r="C23" s="106">
        <v>13211</v>
      </c>
      <c r="D23" s="41">
        <v>0</v>
      </c>
      <c r="E23" s="21">
        <v>0</v>
      </c>
      <c r="F23" s="37">
        <f>IF((IF(D23="-",0,D23))=0,0,(IF((E23 * 1000)="-",0,(E23 * 1000)))/(IF(D23="-",0,D23)))</f>
        <v>0</v>
      </c>
      <c r="G23" s="21">
        <v>0</v>
      </c>
      <c r="H23" s="37">
        <f>IF((IF(D23="-",0,D23))=0,0,(IF((G23 * 1000)="-",0,(G23 * 1000)))/(IF(D23="-",0,D23)))</f>
        <v>0</v>
      </c>
      <c r="I23" s="59">
        <f>IF((IF((E23 * 1000)="-",0,(E23 * 1000)))=0,0,((IF((G23 * 1000)="-",0,(G23 * 1000))-IF((E23 * 1000)="-",0,(E23 * 1000))))/(IF((E23 * 1000)="-",0,(E23 * 1000))))*100</f>
        <v>0</v>
      </c>
      <c r="J23" s="64">
        <v>0</v>
      </c>
      <c r="K23" s="61">
        <f>IF(((IF((E23 * 1000)="-",0,(E23 * 1000))+IF((J23 * 1000)="-",0,(J23 * 1000))))=0,0,((IF((G23 * 1000)="-",0,(G23 * 1000))-IF((E23 * 1000)="-",0,(E23 * 1000))-IF((J23 * 1000)="-",0,(J23 * 1000))))/((IF((E23 * 1000)="-",0,(E23 * 1000))+IF((J23 * 1000)="-",0,(J23 * 1000)))))*100</f>
        <v>0</v>
      </c>
    </row>
    <row r="24" spans="1:11" s="4" customFormat="1" ht="26.1" customHeight="1" x14ac:dyDescent="0.2">
      <c r="A24" s="69"/>
      <c r="B24" s="155" t="s">
        <v>84</v>
      </c>
      <c r="C24" s="106">
        <v>13212</v>
      </c>
      <c r="D24" s="41">
        <v>0</v>
      </c>
      <c r="E24" s="43" t="s">
        <v>34</v>
      </c>
      <c r="F24" s="43" t="s">
        <v>34</v>
      </c>
      <c r="G24" s="43" t="s">
        <v>34</v>
      </c>
      <c r="H24" s="43" t="s">
        <v>34</v>
      </c>
      <c r="I24" s="43" t="s">
        <v>34</v>
      </c>
      <c r="J24" s="43" t="s">
        <v>34</v>
      </c>
      <c r="K24" s="44" t="s">
        <v>34</v>
      </c>
    </row>
    <row r="25" spans="1:11" s="4" customFormat="1" ht="26.1" customHeight="1" x14ac:dyDescent="0.2">
      <c r="A25" s="62"/>
      <c r="B25" s="152" t="s">
        <v>242</v>
      </c>
      <c r="C25" s="106">
        <v>13220</v>
      </c>
      <c r="D25" s="37">
        <f>IF(D26="-",0,D26) + IF(D27="-",0,D27) + IF(D28="-",0,D28) + IF(D29="-",0,D29) + IF(D30="-",0,D30) + IF(D31="-",0,D31)</f>
        <v>0</v>
      </c>
      <c r="E25" s="38">
        <f>IF(E26="-",0,E26) + IF(E27="-",0,E27) + IF(E28="-",0,E28) + IF(E29="-",0,E29) + IF(E30="-",0,E30) + IF(E31="-",0,E31)</f>
        <v>0</v>
      </c>
      <c r="F25" s="37">
        <f t="shared" ref="F25:F37" si="6">IF((IF(D25="-",0,D25))=0,0,(IF((E25 * 1000)="-",0,(E25 * 1000)))/(IF(D25="-",0,D25)))</f>
        <v>0</v>
      </c>
      <c r="G25" s="38">
        <f>IF(G26="-",0,G26) + IF(G27="-",0,G27) + IF(G28="-",0,G28) + IF(G29="-",0,G29) + IF(G30="-",0,G30) + IF(G31="-",0,G31)</f>
        <v>0</v>
      </c>
      <c r="H25" s="37">
        <f t="shared" ref="H25:H37" si="7">IF((IF(D25="-",0,D25))=0,0,(IF((G25 * 1000)="-",0,(G25 * 1000)))/(IF(D25="-",0,D25)))</f>
        <v>0</v>
      </c>
      <c r="I25" s="59">
        <f t="shared" ref="I25:I38" si="8">IF((IF((E25 * 1000)="-",0,(E25 * 1000)))=0,0,((IF((G25 * 1000)="-",0,(G25 * 1000))-IF((E25 * 1000)="-",0,(E25 * 1000))))/(IF((E25 * 1000)="-",0,(E25 * 1000))))*100</f>
        <v>0</v>
      </c>
      <c r="J25" s="60">
        <f>IF(J26="-",0,J26) + IF(J27="-",0,J27) + IF(J28="-",0,J28) + IF(J29="-",0,J29) + IF(J30="-",0,J30) + IF(J31="-",0,J31)</f>
        <v>0</v>
      </c>
      <c r="K25" s="61">
        <f t="shared" ref="K25:K38" si="9">IF(((IF((E25 * 1000)="-",0,(E25 * 1000))+IF((J25 * 1000)="-",0,(J25 * 1000))))=0,0,((IF((G25 * 1000)="-",0,(G25 * 1000))-IF((E25 * 1000)="-",0,(E25 * 1000))-IF((J25 * 1000)="-",0,(J25 * 1000))))/((IF((E25 * 1000)="-",0,(E25 * 1000))+IF((J25 * 1000)="-",0,(J25 * 1000)))))*100</f>
        <v>0</v>
      </c>
    </row>
    <row r="26" spans="1:11" s="4" customFormat="1" ht="26.1" customHeight="1" x14ac:dyDescent="0.2">
      <c r="A26" s="63"/>
      <c r="B26" s="95" t="s">
        <v>85</v>
      </c>
      <c r="C26" s="106" t="s">
        <v>243</v>
      </c>
      <c r="D26" s="41">
        <v>0</v>
      </c>
      <c r="E26" s="21">
        <v>0</v>
      </c>
      <c r="F26" s="37">
        <f t="shared" si="6"/>
        <v>0</v>
      </c>
      <c r="G26" s="21">
        <v>0</v>
      </c>
      <c r="H26" s="37">
        <f t="shared" si="7"/>
        <v>0</v>
      </c>
      <c r="I26" s="59">
        <f t="shared" si="8"/>
        <v>0</v>
      </c>
      <c r="J26" s="64">
        <v>0</v>
      </c>
      <c r="K26" s="61">
        <f t="shared" si="9"/>
        <v>0</v>
      </c>
    </row>
    <row r="27" spans="1:11" s="4" customFormat="1" ht="12.95" customHeight="1" x14ac:dyDescent="0.2">
      <c r="A27" s="63"/>
      <c r="B27" s="95" t="s">
        <v>86</v>
      </c>
      <c r="C27" s="106" t="s">
        <v>244</v>
      </c>
      <c r="D27" s="41">
        <v>0</v>
      </c>
      <c r="E27" s="21">
        <v>0</v>
      </c>
      <c r="F27" s="37">
        <f t="shared" si="6"/>
        <v>0</v>
      </c>
      <c r="G27" s="21">
        <v>0</v>
      </c>
      <c r="H27" s="37">
        <f t="shared" si="7"/>
        <v>0</v>
      </c>
      <c r="I27" s="59">
        <f t="shared" si="8"/>
        <v>0</v>
      </c>
      <c r="J27" s="64">
        <v>0</v>
      </c>
      <c r="K27" s="61">
        <f t="shared" si="9"/>
        <v>0</v>
      </c>
    </row>
    <row r="28" spans="1:11" s="4" customFormat="1" ht="12.95" customHeight="1" x14ac:dyDescent="0.2">
      <c r="A28" s="63"/>
      <c r="B28" s="95" t="s">
        <v>87</v>
      </c>
      <c r="C28" s="106">
        <v>13222</v>
      </c>
      <c r="D28" s="41">
        <v>0</v>
      </c>
      <c r="E28" s="21">
        <v>0</v>
      </c>
      <c r="F28" s="37">
        <f t="shared" si="6"/>
        <v>0</v>
      </c>
      <c r="G28" s="21">
        <v>0</v>
      </c>
      <c r="H28" s="37">
        <f t="shared" si="7"/>
        <v>0</v>
      </c>
      <c r="I28" s="59">
        <f t="shared" si="8"/>
        <v>0</v>
      </c>
      <c r="J28" s="64">
        <v>0</v>
      </c>
      <c r="K28" s="61">
        <f t="shared" si="9"/>
        <v>0</v>
      </c>
    </row>
    <row r="29" spans="1:11" s="4" customFormat="1" ht="12.95" customHeight="1" x14ac:dyDescent="0.2">
      <c r="A29" s="63"/>
      <c r="B29" s="95" t="s">
        <v>88</v>
      </c>
      <c r="C29" s="106">
        <v>13223</v>
      </c>
      <c r="D29" s="41">
        <v>0</v>
      </c>
      <c r="E29" s="21">
        <v>0</v>
      </c>
      <c r="F29" s="37">
        <f t="shared" si="6"/>
        <v>0</v>
      </c>
      <c r="G29" s="21">
        <v>0</v>
      </c>
      <c r="H29" s="37">
        <f t="shared" si="7"/>
        <v>0</v>
      </c>
      <c r="I29" s="59">
        <f t="shared" si="8"/>
        <v>0</v>
      </c>
      <c r="J29" s="64">
        <v>0</v>
      </c>
      <c r="K29" s="61">
        <f t="shared" si="9"/>
        <v>0</v>
      </c>
    </row>
    <row r="30" spans="1:11" s="4" customFormat="1" ht="12.95" customHeight="1" x14ac:dyDescent="0.2">
      <c r="A30" s="63"/>
      <c r="B30" s="95" t="s">
        <v>89</v>
      </c>
      <c r="C30" s="106">
        <v>13224</v>
      </c>
      <c r="D30" s="41">
        <v>0</v>
      </c>
      <c r="E30" s="21">
        <v>0</v>
      </c>
      <c r="F30" s="37">
        <f t="shared" si="6"/>
        <v>0</v>
      </c>
      <c r="G30" s="21">
        <v>0</v>
      </c>
      <c r="H30" s="37">
        <f t="shared" si="7"/>
        <v>0</v>
      </c>
      <c r="I30" s="59">
        <f t="shared" si="8"/>
        <v>0</v>
      </c>
      <c r="J30" s="64">
        <v>0</v>
      </c>
      <c r="K30" s="61">
        <f t="shared" si="9"/>
        <v>0</v>
      </c>
    </row>
    <row r="31" spans="1:11" s="4" customFormat="1" ht="26.1" customHeight="1" x14ac:dyDescent="0.2">
      <c r="A31" s="63"/>
      <c r="B31" s="95" t="s">
        <v>90</v>
      </c>
      <c r="C31" s="106">
        <v>13225</v>
      </c>
      <c r="D31" s="41">
        <v>0</v>
      </c>
      <c r="E31" s="21">
        <v>0</v>
      </c>
      <c r="F31" s="37">
        <f t="shared" si="6"/>
        <v>0</v>
      </c>
      <c r="G31" s="21">
        <v>0</v>
      </c>
      <c r="H31" s="37">
        <f t="shared" si="7"/>
        <v>0</v>
      </c>
      <c r="I31" s="59">
        <f t="shared" si="8"/>
        <v>0</v>
      </c>
      <c r="J31" s="64">
        <v>0</v>
      </c>
      <c r="K31" s="61">
        <f t="shared" si="9"/>
        <v>0</v>
      </c>
    </row>
    <row r="32" spans="1:11" s="4" customFormat="1" ht="12.95" customHeight="1" x14ac:dyDescent="0.2">
      <c r="A32" s="62"/>
      <c r="B32" s="153" t="s">
        <v>91</v>
      </c>
      <c r="C32" s="106">
        <v>13231</v>
      </c>
      <c r="D32" s="41">
        <v>0</v>
      </c>
      <c r="E32" s="21">
        <v>0</v>
      </c>
      <c r="F32" s="37">
        <f t="shared" si="6"/>
        <v>0</v>
      </c>
      <c r="G32" s="21">
        <v>0</v>
      </c>
      <c r="H32" s="37">
        <f t="shared" si="7"/>
        <v>0</v>
      </c>
      <c r="I32" s="59">
        <f t="shared" si="8"/>
        <v>0</v>
      </c>
      <c r="J32" s="64">
        <v>0</v>
      </c>
      <c r="K32" s="61">
        <f t="shared" si="9"/>
        <v>0</v>
      </c>
    </row>
    <row r="33" spans="1:11" s="4" customFormat="1" ht="12.95" customHeight="1" x14ac:dyDescent="0.2">
      <c r="A33" s="65"/>
      <c r="B33" s="156" t="s">
        <v>92</v>
      </c>
      <c r="C33" s="106" t="s">
        <v>245</v>
      </c>
      <c r="D33" s="41">
        <v>0</v>
      </c>
      <c r="E33" s="21">
        <v>0</v>
      </c>
      <c r="F33" s="37">
        <f t="shared" si="6"/>
        <v>0</v>
      </c>
      <c r="G33" s="21">
        <v>0</v>
      </c>
      <c r="H33" s="37">
        <f t="shared" si="7"/>
        <v>0</v>
      </c>
      <c r="I33" s="59">
        <f t="shared" si="8"/>
        <v>0</v>
      </c>
      <c r="J33" s="64">
        <v>0</v>
      </c>
      <c r="K33" s="61">
        <f t="shared" si="9"/>
        <v>0</v>
      </c>
    </row>
    <row r="34" spans="1:11" s="4" customFormat="1" ht="12.95" customHeight="1" x14ac:dyDescent="0.2">
      <c r="A34" s="62"/>
      <c r="B34" s="157" t="s">
        <v>93</v>
      </c>
      <c r="C34" s="106" t="s">
        <v>246</v>
      </c>
      <c r="D34" s="41">
        <v>0</v>
      </c>
      <c r="E34" s="21">
        <v>0</v>
      </c>
      <c r="F34" s="37">
        <f t="shared" si="6"/>
        <v>0</v>
      </c>
      <c r="G34" s="21">
        <v>0</v>
      </c>
      <c r="H34" s="37">
        <f t="shared" si="7"/>
        <v>0</v>
      </c>
      <c r="I34" s="59">
        <f t="shared" si="8"/>
        <v>0</v>
      </c>
      <c r="J34" s="64">
        <v>0</v>
      </c>
      <c r="K34" s="61">
        <f t="shared" si="9"/>
        <v>0</v>
      </c>
    </row>
    <row r="35" spans="1:11" s="4" customFormat="1" ht="12.95" customHeight="1" x14ac:dyDescent="0.2">
      <c r="A35" s="62"/>
      <c r="B35" s="153" t="s">
        <v>94</v>
      </c>
      <c r="C35" s="106">
        <v>13232</v>
      </c>
      <c r="D35" s="41">
        <v>0</v>
      </c>
      <c r="E35" s="21">
        <v>0</v>
      </c>
      <c r="F35" s="37">
        <f t="shared" si="6"/>
        <v>0</v>
      </c>
      <c r="G35" s="21">
        <v>0</v>
      </c>
      <c r="H35" s="37">
        <f t="shared" si="7"/>
        <v>0</v>
      </c>
      <c r="I35" s="59">
        <f t="shared" si="8"/>
        <v>0</v>
      </c>
      <c r="J35" s="64">
        <v>0</v>
      </c>
      <c r="K35" s="61">
        <f t="shared" si="9"/>
        <v>0</v>
      </c>
    </row>
    <row r="36" spans="1:11" s="4" customFormat="1" ht="12.95" customHeight="1" x14ac:dyDescent="0.2">
      <c r="A36" s="62"/>
      <c r="B36" s="153" t="s">
        <v>95</v>
      </c>
      <c r="C36" s="106">
        <v>13240</v>
      </c>
      <c r="D36" s="41">
        <v>0</v>
      </c>
      <c r="E36" s="21">
        <v>0</v>
      </c>
      <c r="F36" s="37">
        <f t="shared" si="6"/>
        <v>0</v>
      </c>
      <c r="G36" s="21">
        <v>0</v>
      </c>
      <c r="H36" s="37">
        <f t="shared" si="7"/>
        <v>0</v>
      </c>
      <c r="I36" s="59">
        <f t="shared" si="8"/>
        <v>0</v>
      </c>
      <c r="J36" s="64">
        <v>0</v>
      </c>
      <c r="K36" s="61">
        <f t="shared" si="9"/>
        <v>0</v>
      </c>
    </row>
    <row r="37" spans="1:11" s="4" customFormat="1" ht="12.95" customHeight="1" x14ac:dyDescent="0.2">
      <c r="A37" s="62"/>
      <c r="B37" s="152" t="s">
        <v>96</v>
      </c>
      <c r="C37" s="106">
        <v>13250</v>
      </c>
      <c r="D37" s="41">
        <v>0</v>
      </c>
      <c r="E37" s="21">
        <v>0</v>
      </c>
      <c r="F37" s="37">
        <f t="shared" si="6"/>
        <v>0</v>
      </c>
      <c r="G37" s="21">
        <v>0</v>
      </c>
      <c r="H37" s="37">
        <f t="shared" si="7"/>
        <v>0</v>
      </c>
      <c r="I37" s="59">
        <f t="shared" si="8"/>
        <v>0</v>
      </c>
      <c r="J37" s="64">
        <v>0</v>
      </c>
      <c r="K37" s="61">
        <f t="shared" si="9"/>
        <v>0</v>
      </c>
    </row>
    <row r="38" spans="1:11" s="4" customFormat="1" ht="26.1" customHeight="1" x14ac:dyDescent="0.2">
      <c r="A38" s="62"/>
      <c r="B38" s="152" t="s">
        <v>67</v>
      </c>
      <c r="C38" s="146">
        <v>13290</v>
      </c>
      <c r="D38" s="46" t="s">
        <v>34</v>
      </c>
      <c r="E38" s="47">
        <v>0</v>
      </c>
      <c r="F38" s="46" t="s">
        <v>34</v>
      </c>
      <c r="G38" s="47">
        <v>0</v>
      </c>
      <c r="H38" s="46" t="s">
        <v>34</v>
      </c>
      <c r="I38" s="66">
        <f t="shared" si="8"/>
        <v>0</v>
      </c>
      <c r="J38" s="67">
        <v>0</v>
      </c>
      <c r="K38" s="68">
        <f t="shared" si="9"/>
        <v>0</v>
      </c>
    </row>
  </sheetData>
  <mergeCells count="1">
    <mergeCell ref="B2:J2"/>
  </mergeCells>
  <pageMargins left="0.39370078740157483" right="0.39370078740157483" top="0.39370078740157483" bottom="0.39370078740157483" header="0" footer="0"/>
  <pageSetup scale="57" pageOrder="overThenDown" orientation="portrait" r:id="rId1"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47"/>
  <sheetViews>
    <sheetView topLeftCell="A25" workbookViewId="0">
      <selection activeCell="K39" sqref="K39"/>
    </sheetView>
  </sheetViews>
  <sheetFormatPr defaultColWidth="10.5" defaultRowHeight="11.45" customHeight="1" x14ac:dyDescent="0.2"/>
  <cols>
    <col min="1" max="1" width="1.1640625" style="2" customWidth="1"/>
    <col min="2" max="2" width="81.6640625" style="1" customWidth="1"/>
    <col min="3" max="3" width="10.83203125" style="1" customWidth="1"/>
    <col min="4" max="14" width="19.33203125" style="1" customWidth="1"/>
  </cols>
  <sheetData>
    <row r="1" spans="1:10" s="122" customFormat="1" ht="11.1" customHeight="1" x14ac:dyDescent="0.2">
      <c r="J1" s="177" t="s">
        <v>288</v>
      </c>
    </row>
    <row r="2" spans="1:10" s="135" customFormat="1" ht="15" customHeight="1" x14ac:dyDescent="0.2">
      <c r="A2" s="158"/>
      <c r="B2" s="235" t="s">
        <v>247</v>
      </c>
      <c r="C2" s="235"/>
      <c r="D2" s="235"/>
      <c r="E2" s="235"/>
      <c r="F2" s="235"/>
      <c r="G2" s="235"/>
      <c r="H2" s="235"/>
      <c r="I2" s="235"/>
      <c r="J2" s="235"/>
    </row>
    <row r="3" spans="1:10" s="4" customFormat="1" ht="38.1" customHeight="1" x14ac:dyDescent="0.2">
      <c r="A3" s="13"/>
      <c r="B3" s="204" t="s">
        <v>11</v>
      </c>
      <c r="C3" s="204" t="s">
        <v>12</v>
      </c>
      <c r="D3" s="211" t="s">
        <v>97</v>
      </c>
      <c r="E3" s="211"/>
      <c r="F3" s="211" t="s">
        <v>98</v>
      </c>
      <c r="G3" s="211"/>
      <c r="H3" s="204" t="s">
        <v>99</v>
      </c>
      <c r="I3" s="234" t="s">
        <v>100</v>
      </c>
      <c r="J3" s="234"/>
    </row>
    <row r="4" spans="1:10" s="4" customFormat="1" ht="26.1" customHeight="1" x14ac:dyDescent="0.2">
      <c r="B4" s="210"/>
      <c r="C4" s="210"/>
      <c r="D4" s="14" t="s">
        <v>101</v>
      </c>
      <c r="E4" s="14" t="s">
        <v>102</v>
      </c>
      <c r="F4" s="14" t="s">
        <v>101</v>
      </c>
      <c r="G4" s="14" t="s">
        <v>102</v>
      </c>
      <c r="H4" s="210"/>
      <c r="I4" s="70" t="s">
        <v>103</v>
      </c>
      <c r="J4" s="70" t="s">
        <v>104</v>
      </c>
    </row>
    <row r="5" spans="1:10" s="15" customFormat="1" ht="11.1" customHeight="1" x14ac:dyDescent="0.2">
      <c r="A5" s="71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72" t="s">
        <v>22</v>
      </c>
      <c r="J5" s="72" t="s">
        <v>76</v>
      </c>
    </row>
    <row r="6" spans="1:10" s="4" customFormat="1" ht="12.95" customHeight="1" x14ac:dyDescent="0.2">
      <c r="A6" s="55"/>
      <c r="B6" s="141" t="s">
        <v>248</v>
      </c>
      <c r="C6" s="148">
        <v>14000</v>
      </c>
      <c r="D6" s="49" t="s">
        <v>34</v>
      </c>
      <c r="E6" s="49" t="s">
        <v>34</v>
      </c>
      <c r="F6" s="32">
        <f>IF(F7="-",0,F7) + IF(F27="-",0,F27) + IF(F42="-",0,F42) + IF(F43="-",0,F43)</f>
        <v>0</v>
      </c>
      <c r="G6" s="32">
        <f>IF(G7="-",0,G7) + IF(G27="-",0,G27) + IF(G42="-",0,G42) + IF(G43="-",0,G43) + IF(G47="-",0,G47)</f>
        <v>0</v>
      </c>
      <c r="H6" s="49" t="s">
        <v>34</v>
      </c>
      <c r="I6" s="49" t="s">
        <v>34</v>
      </c>
      <c r="J6" s="50" t="s">
        <v>34</v>
      </c>
    </row>
    <row r="7" spans="1:10" s="4" customFormat="1" ht="26.1" customHeight="1" x14ac:dyDescent="0.2">
      <c r="A7" s="55"/>
      <c r="B7" s="141" t="s">
        <v>249</v>
      </c>
      <c r="C7" s="99">
        <v>14100</v>
      </c>
      <c r="D7" s="43" t="s">
        <v>34</v>
      </c>
      <c r="E7" s="43" t="s">
        <v>34</v>
      </c>
      <c r="F7" s="20">
        <f>IF(F8="-",0,F8) + IF(F14="-",0,F14) + IF(F16="-",0,F16) + IF(F20="-",0,F20)</f>
        <v>0</v>
      </c>
      <c r="G7" s="20">
        <f>IF(G8="-",0,G8) + IF(G14="-",0,G14) + IF(G16="-",0,G16) + IF(G20="-",0,G20)</f>
        <v>0</v>
      </c>
      <c r="H7" s="43" t="s">
        <v>34</v>
      </c>
      <c r="I7" s="43" t="s">
        <v>34</v>
      </c>
      <c r="J7" s="44" t="s">
        <v>34</v>
      </c>
    </row>
    <row r="8" spans="1:10" s="4" customFormat="1" ht="14.25" customHeight="1" x14ac:dyDescent="0.2">
      <c r="A8" s="62"/>
      <c r="B8" s="152" t="s">
        <v>213</v>
      </c>
      <c r="C8" s="144">
        <v>14110</v>
      </c>
      <c r="D8" s="41">
        <v>0</v>
      </c>
      <c r="E8" s="41">
        <v>0</v>
      </c>
      <c r="F8" s="93">
        <v>0</v>
      </c>
      <c r="G8" s="93">
        <v>0</v>
      </c>
      <c r="H8" s="37">
        <f t="shared" ref="H8:H19" si="0">IF((IF(E8="-",0,E8))=0,0,(IF((G8 * 1000)="-",0,(G8 * 1000)))/(IF(E8="-",0,E8)))</f>
        <v>0</v>
      </c>
      <c r="I8" s="41">
        <v>0</v>
      </c>
      <c r="J8" s="73">
        <v>0</v>
      </c>
    </row>
    <row r="9" spans="1:10" s="4" customFormat="1" ht="26.1" customHeight="1" x14ac:dyDescent="0.2">
      <c r="A9" s="63"/>
      <c r="B9" s="95" t="s">
        <v>78</v>
      </c>
      <c r="C9" s="159">
        <v>14111</v>
      </c>
      <c r="D9" s="41">
        <v>0</v>
      </c>
      <c r="E9" s="41">
        <v>0</v>
      </c>
      <c r="F9" s="21">
        <v>0</v>
      </c>
      <c r="G9" s="21">
        <v>0</v>
      </c>
      <c r="H9" s="37">
        <f t="shared" si="0"/>
        <v>0</v>
      </c>
      <c r="I9" s="41">
        <v>0</v>
      </c>
      <c r="J9" s="73">
        <v>0</v>
      </c>
    </row>
    <row r="10" spans="1:10" s="4" customFormat="1" ht="12.95" customHeight="1" x14ac:dyDescent="0.2">
      <c r="A10" s="63"/>
      <c r="B10" s="160" t="s">
        <v>79</v>
      </c>
      <c r="C10" s="159" t="s">
        <v>250</v>
      </c>
      <c r="D10" s="41">
        <v>0</v>
      </c>
      <c r="E10" s="41">
        <v>0</v>
      </c>
      <c r="F10" s="21">
        <v>0</v>
      </c>
      <c r="G10" s="21">
        <v>0</v>
      </c>
      <c r="H10" s="37">
        <f t="shared" si="0"/>
        <v>0</v>
      </c>
      <c r="I10" s="41">
        <v>0</v>
      </c>
      <c r="J10" s="73">
        <v>0</v>
      </c>
    </row>
    <row r="11" spans="1:10" s="4" customFormat="1" ht="12.95" customHeight="1" x14ac:dyDescent="0.2">
      <c r="A11" s="63"/>
      <c r="B11" s="160" t="s">
        <v>80</v>
      </c>
      <c r="C11" s="159" t="s">
        <v>251</v>
      </c>
      <c r="D11" s="41">
        <v>0</v>
      </c>
      <c r="E11" s="41">
        <v>0</v>
      </c>
      <c r="F11" s="21">
        <v>0</v>
      </c>
      <c r="G11" s="21">
        <v>0</v>
      </c>
      <c r="H11" s="37">
        <f t="shared" si="0"/>
        <v>0</v>
      </c>
      <c r="I11" s="41">
        <v>0</v>
      </c>
      <c r="J11" s="73">
        <v>0</v>
      </c>
    </row>
    <row r="12" spans="1:10" s="4" customFormat="1" ht="12.95" customHeight="1" x14ac:dyDescent="0.2">
      <c r="A12" s="63"/>
      <c r="B12" s="95" t="s">
        <v>211</v>
      </c>
      <c r="C12" s="159">
        <v>14112</v>
      </c>
      <c r="D12" s="41">
        <v>0</v>
      </c>
      <c r="E12" s="41">
        <v>0</v>
      </c>
      <c r="F12" s="21">
        <v>0</v>
      </c>
      <c r="G12" s="21">
        <v>0</v>
      </c>
      <c r="H12" s="37">
        <f t="shared" si="0"/>
        <v>0</v>
      </c>
      <c r="I12" s="41">
        <v>0</v>
      </c>
      <c r="J12" s="73">
        <v>0</v>
      </c>
    </row>
    <row r="13" spans="1:10" s="4" customFormat="1" ht="12.95" customHeight="1" x14ac:dyDescent="0.2">
      <c r="A13" s="63"/>
      <c r="B13" s="95" t="s">
        <v>212</v>
      </c>
      <c r="C13" s="159">
        <v>14113</v>
      </c>
      <c r="D13" s="41">
        <v>0</v>
      </c>
      <c r="E13" s="41">
        <v>0</v>
      </c>
      <c r="F13" s="21">
        <v>0</v>
      </c>
      <c r="G13" s="21">
        <v>0</v>
      </c>
      <c r="H13" s="37">
        <f t="shared" si="0"/>
        <v>0</v>
      </c>
      <c r="I13" s="41">
        <v>0</v>
      </c>
      <c r="J13" s="73">
        <v>0</v>
      </c>
    </row>
    <row r="14" spans="1:10" s="4" customFormat="1" ht="13.5" customHeight="1" x14ac:dyDescent="0.2">
      <c r="A14" s="62"/>
      <c r="B14" s="153" t="s">
        <v>214</v>
      </c>
      <c r="C14" s="144">
        <v>14130</v>
      </c>
      <c r="D14" s="41">
        <v>0</v>
      </c>
      <c r="E14" s="41">
        <v>0</v>
      </c>
      <c r="F14" s="93">
        <v>0</v>
      </c>
      <c r="G14" s="93">
        <v>0</v>
      </c>
      <c r="H14" s="37">
        <f t="shared" si="0"/>
        <v>0</v>
      </c>
      <c r="I14" s="41">
        <v>0</v>
      </c>
      <c r="J14" s="73">
        <v>0</v>
      </c>
    </row>
    <row r="15" spans="1:10" s="4" customFormat="1" ht="27.75" customHeight="1" x14ac:dyDescent="0.2">
      <c r="A15" s="63"/>
      <c r="B15" s="95" t="s">
        <v>207</v>
      </c>
      <c r="C15" s="144">
        <v>14132</v>
      </c>
      <c r="D15" s="41">
        <v>0</v>
      </c>
      <c r="E15" s="41">
        <v>0</v>
      </c>
      <c r="F15" s="21">
        <v>0</v>
      </c>
      <c r="G15" s="21">
        <v>0</v>
      </c>
      <c r="H15" s="37">
        <f t="shared" si="0"/>
        <v>0</v>
      </c>
      <c r="I15" s="41">
        <v>0</v>
      </c>
      <c r="J15" s="73">
        <v>0</v>
      </c>
    </row>
    <row r="16" spans="1:10" s="4" customFormat="1" ht="15" customHeight="1" x14ac:dyDescent="0.2">
      <c r="A16" s="62"/>
      <c r="B16" s="152" t="s">
        <v>210</v>
      </c>
      <c r="C16" s="144">
        <v>14140</v>
      </c>
      <c r="D16" s="41">
        <v>0</v>
      </c>
      <c r="E16" s="41">
        <v>0</v>
      </c>
      <c r="F16" s="93">
        <v>0</v>
      </c>
      <c r="G16" s="93">
        <v>0</v>
      </c>
      <c r="H16" s="37">
        <f t="shared" si="0"/>
        <v>0</v>
      </c>
      <c r="I16" s="41">
        <v>0</v>
      </c>
      <c r="J16" s="73">
        <v>0</v>
      </c>
    </row>
    <row r="17" spans="1:10" s="4" customFormat="1" ht="26.1" customHeight="1" x14ac:dyDescent="0.2">
      <c r="A17" s="63"/>
      <c r="B17" s="95" t="s">
        <v>105</v>
      </c>
      <c r="C17" s="159">
        <v>14141</v>
      </c>
      <c r="D17" s="41">
        <v>0</v>
      </c>
      <c r="E17" s="41">
        <v>0</v>
      </c>
      <c r="F17" s="21">
        <v>0</v>
      </c>
      <c r="G17" s="21">
        <v>0</v>
      </c>
      <c r="H17" s="37">
        <f t="shared" si="0"/>
        <v>0</v>
      </c>
      <c r="I17" s="41">
        <v>0</v>
      </c>
      <c r="J17" s="73">
        <v>0</v>
      </c>
    </row>
    <row r="18" spans="1:10" s="4" customFormat="1" ht="12.95" customHeight="1" x14ac:dyDescent="0.2">
      <c r="A18" s="63"/>
      <c r="B18" s="95" t="s">
        <v>42</v>
      </c>
      <c r="C18" s="159">
        <v>14142</v>
      </c>
      <c r="D18" s="41">
        <v>0</v>
      </c>
      <c r="E18" s="41">
        <v>0</v>
      </c>
      <c r="F18" s="21">
        <v>0</v>
      </c>
      <c r="G18" s="21">
        <v>0</v>
      </c>
      <c r="H18" s="37">
        <f t="shared" si="0"/>
        <v>0</v>
      </c>
      <c r="I18" s="41">
        <v>0</v>
      </c>
      <c r="J18" s="73">
        <v>0</v>
      </c>
    </row>
    <row r="19" spans="1:10" s="4" customFormat="1" ht="12.95" customHeight="1" x14ac:dyDescent="0.2">
      <c r="A19" s="63"/>
      <c r="B19" s="95" t="s">
        <v>106</v>
      </c>
      <c r="C19" s="159">
        <v>14143</v>
      </c>
      <c r="D19" s="41">
        <v>0</v>
      </c>
      <c r="E19" s="41">
        <v>0</v>
      </c>
      <c r="F19" s="21">
        <v>0</v>
      </c>
      <c r="G19" s="21">
        <v>0</v>
      </c>
      <c r="H19" s="37">
        <f t="shared" si="0"/>
        <v>0</v>
      </c>
      <c r="I19" s="41">
        <v>0</v>
      </c>
      <c r="J19" s="73">
        <v>0</v>
      </c>
    </row>
    <row r="20" spans="1:10" s="4" customFormat="1" ht="26.1" customHeight="1" thickBot="1" x14ac:dyDescent="0.25">
      <c r="A20" s="62"/>
      <c r="B20" s="152" t="s">
        <v>107</v>
      </c>
      <c r="C20" s="146">
        <v>14190</v>
      </c>
      <c r="D20" s="46" t="s">
        <v>34</v>
      </c>
      <c r="E20" s="46" t="s">
        <v>34</v>
      </c>
      <c r="F20" s="47">
        <v>0</v>
      </c>
      <c r="G20" s="47">
        <v>0</v>
      </c>
      <c r="H20" s="46" t="s">
        <v>34</v>
      </c>
      <c r="I20" s="46" t="s">
        <v>34</v>
      </c>
      <c r="J20" s="48" t="s">
        <v>34</v>
      </c>
    </row>
    <row r="21" spans="1:10" s="74" customFormat="1" ht="12" customHeight="1" x14ac:dyDescent="0.2">
      <c r="B21" s="233" t="s">
        <v>108</v>
      </c>
      <c r="C21" s="233"/>
      <c r="D21" s="233"/>
      <c r="E21" s="233"/>
      <c r="F21" s="233"/>
      <c r="G21" s="233"/>
      <c r="H21" s="233"/>
      <c r="I21" s="233"/>
      <c r="J21" s="233"/>
    </row>
    <row r="22" spans="1:10" s="74" customFormat="1" ht="12" customHeight="1" x14ac:dyDescent="0.2">
      <c r="B22" s="233" t="s">
        <v>109</v>
      </c>
      <c r="C22" s="233"/>
      <c r="D22" s="233"/>
      <c r="E22" s="233"/>
      <c r="F22" s="233"/>
      <c r="G22" s="233"/>
      <c r="H22" s="233"/>
      <c r="I22" s="233"/>
      <c r="J22" s="233"/>
    </row>
    <row r="23" spans="1:10" s="1" customFormat="1" ht="11.1" customHeight="1" x14ac:dyDescent="0.2">
      <c r="J23" s="179" t="s">
        <v>294</v>
      </c>
    </row>
    <row r="24" spans="1:10" s="4" customFormat="1" ht="38.1" customHeight="1" x14ac:dyDescent="0.2">
      <c r="A24" s="13"/>
      <c r="B24" s="204" t="s">
        <v>11</v>
      </c>
      <c r="C24" s="204" t="s">
        <v>12</v>
      </c>
      <c r="D24" s="211" t="s">
        <v>97</v>
      </c>
      <c r="E24" s="211"/>
      <c r="F24" s="211" t="s">
        <v>98</v>
      </c>
      <c r="G24" s="211"/>
      <c r="H24" s="204" t="s">
        <v>99</v>
      </c>
      <c r="I24" s="234" t="s">
        <v>100</v>
      </c>
      <c r="J24" s="234"/>
    </row>
    <row r="25" spans="1:10" s="4" customFormat="1" ht="26.1" customHeight="1" x14ac:dyDescent="0.2">
      <c r="B25" s="210"/>
      <c r="C25" s="210"/>
      <c r="D25" s="14" t="s">
        <v>101</v>
      </c>
      <c r="E25" s="14" t="s">
        <v>102</v>
      </c>
      <c r="F25" s="14" t="s">
        <v>101</v>
      </c>
      <c r="G25" s="14" t="s">
        <v>102</v>
      </c>
      <c r="H25" s="210"/>
      <c r="I25" s="70" t="s">
        <v>103</v>
      </c>
      <c r="J25" s="70" t="s">
        <v>104</v>
      </c>
    </row>
    <row r="26" spans="1:10" s="15" customFormat="1" ht="11.1" customHeight="1" x14ac:dyDescent="0.2">
      <c r="A26" s="71"/>
      <c r="B26" s="16" t="s">
        <v>15</v>
      </c>
      <c r="C26" s="16" t="s">
        <v>16</v>
      </c>
      <c r="D26" s="16" t="s">
        <v>17</v>
      </c>
      <c r="E26" s="16" t="s">
        <v>18</v>
      </c>
      <c r="F26" s="16" t="s">
        <v>19</v>
      </c>
      <c r="G26" s="16" t="s">
        <v>20</v>
      </c>
      <c r="H26" s="16" t="s">
        <v>21</v>
      </c>
      <c r="I26" s="72" t="s">
        <v>22</v>
      </c>
      <c r="J26" s="72" t="s">
        <v>76</v>
      </c>
    </row>
    <row r="27" spans="1:10" s="4" customFormat="1" ht="26.1" customHeight="1" x14ac:dyDescent="0.2">
      <c r="A27" s="55"/>
      <c r="B27" s="161" t="s">
        <v>252</v>
      </c>
      <c r="C27" s="148">
        <v>14200</v>
      </c>
      <c r="D27" s="49" t="s">
        <v>34</v>
      </c>
      <c r="E27" s="49" t="s">
        <v>34</v>
      </c>
      <c r="F27" s="32">
        <f>IF(F28="-",0,F28) + IF(F31="-",0,F31) + IF(F38="-",0,F38) + IF(F39="-",0,F39) + IF(F40="-",0,F40) + IF(F41="-",0,F41)</f>
        <v>0</v>
      </c>
      <c r="G27" s="32">
        <f>IF(G28="-",0,G28) + IF(G31="-",0,G31) + IF(G38="-",0,G38) + IF(G39="-",0,G39) + IF(G40="-",0,G40) + IF(G41="-",0,G41)</f>
        <v>0</v>
      </c>
      <c r="H27" s="49" t="s">
        <v>34</v>
      </c>
      <c r="I27" s="49" t="s">
        <v>34</v>
      </c>
      <c r="J27" s="50" t="s">
        <v>34</v>
      </c>
    </row>
    <row r="28" spans="1:10" s="4" customFormat="1" ht="12.95" customHeight="1" x14ac:dyDescent="0.2">
      <c r="A28" s="62"/>
      <c r="B28" s="152" t="s">
        <v>82</v>
      </c>
      <c r="C28" s="144">
        <v>14210</v>
      </c>
      <c r="D28" s="41">
        <v>0</v>
      </c>
      <c r="E28" s="41">
        <v>0</v>
      </c>
      <c r="F28" s="21">
        <v>0</v>
      </c>
      <c r="G28" s="21">
        <v>0</v>
      </c>
      <c r="H28" s="37">
        <f>IF((IF(E28="-",0,E28))=0,0,(IF((G28 * 1000)="-",0,(G28 * 1000)))/(IF(E28="-",0,E28)))</f>
        <v>0</v>
      </c>
      <c r="I28" s="41">
        <v>0</v>
      </c>
      <c r="J28" s="73">
        <v>0</v>
      </c>
    </row>
    <row r="29" spans="1:10" s="4" customFormat="1" ht="12.95" customHeight="1" x14ac:dyDescent="0.2">
      <c r="A29" s="63"/>
      <c r="B29" s="95" t="s">
        <v>83</v>
      </c>
      <c r="C29" s="106">
        <v>14211</v>
      </c>
      <c r="D29" s="41">
        <v>0</v>
      </c>
      <c r="E29" s="41">
        <v>0</v>
      </c>
      <c r="F29" s="21">
        <v>0</v>
      </c>
      <c r="G29" s="21">
        <v>0</v>
      </c>
      <c r="H29" s="37">
        <f>IF((IF(E29="-",0,E29))=0,0,(IF((G29 * 1000)="-",0,(G29 * 1000)))/(IF(E29="-",0,E29)))</f>
        <v>0</v>
      </c>
      <c r="I29" s="41">
        <v>0</v>
      </c>
      <c r="J29" s="73">
        <v>0</v>
      </c>
    </row>
    <row r="30" spans="1:10" s="4" customFormat="1" ht="26.1" customHeight="1" x14ac:dyDescent="0.2">
      <c r="A30" s="69"/>
      <c r="B30" s="155" t="s">
        <v>84</v>
      </c>
      <c r="C30" s="106">
        <v>14212</v>
      </c>
      <c r="D30" s="41">
        <v>0</v>
      </c>
      <c r="E30" s="41">
        <v>0</v>
      </c>
      <c r="F30" s="43" t="s">
        <v>34</v>
      </c>
      <c r="G30" s="43" t="s">
        <v>34</v>
      </c>
      <c r="H30" s="43" t="s">
        <v>34</v>
      </c>
      <c r="I30" s="41">
        <v>0</v>
      </c>
      <c r="J30" s="73">
        <v>0</v>
      </c>
    </row>
    <row r="31" spans="1:10" s="4" customFormat="1" ht="26.1" customHeight="1" x14ac:dyDescent="0.2">
      <c r="A31" s="62"/>
      <c r="B31" s="152" t="s">
        <v>253</v>
      </c>
      <c r="C31" s="106">
        <v>14220</v>
      </c>
      <c r="D31" s="37">
        <f>IF(D32="-",0,D32) + IF(D33="-",0,D33) + IF(D34="-",0,D34) + IF(D35="-",0,D35) + IF(D36="-",0,D36)</f>
        <v>0</v>
      </c>
      <c r="E31" s="37">
        <f>IF(E32="-",0,E32) + IF(E33="-",0,E33) + IF(E34="-",0,E34) + IF(E35="-",0,E35) + IF(E36="-",0,E36)</f>
        <v>0</v>
      </c>
      <c r="F31" s="38">
        <f>IF(F32="-",0,F32) + IF(F33="-",0,F33) + IF(F34="-",0,F34) + IF(F35="-",0,F35) + IF(F36="-",0,F36)</f>
        <v>0</v>
      </c>
      <c r="G31" s="38">
        <f>IF(G32="-",0,G32) + IF(G33="-",0,G33) + IF(G34="-",0,G34) + IF(G35="-",0,G35) + IF(G36="-",0,G36)</f>
        <v>0</v>
      </c>
      <c r="H31" s="37">
        <f t="shared" ref="H31:H40" si="1">IF((IF(E31="-",0,E31))=0,0,(IF((G31 * 1000)="-",0,(G31 * 1000)))/(IF(E31="-",0,E31)))</f>
        <v>0</v>
      </c>
      <c r="I31" s="37">
        <f>IF(I32="-",0,I32) + IF(I33="-",0,I33) + IF(I34="-",0,I34) + IF(I35="-",0,I35) + IF(I36="-",0,I36)</f>
        <v>0</v>
      </c>
      <c r="J31" s="39">
        <f>IF(J32="-",0,J32) + IF(J33="-",0,J33) + IF(J34="-",0,J34) + IF(J35="-",0,J35) + IF(J36="-",0,J36)</f>
        <v>0</v>
      </c>
    </row>
    <row r="32" spans="1:10" s="4" customFormat="1" ht="26.1" customHeight="1" x14ac:dyDescent="0.2">
      <c r="A32" s="63"/>
      <c r="B32" s="95" t="s">
        <v>110</v>
      </c>
      <c r="C32" s="106">
        <v>14221</v>
      </c>
      <c r="D32" s="41">
        <v>0</v>
      </c>
      <c r="E32" s="41">
        <v>0</v>
      </c>
      <c r="F32" s="21">
        <v>0</v>
      </c>
      <c r="G32" s="21">
        <v>0</v>
      </c>
      <c r="H32" s="37">
        <f t="shared" si="1"/>
        <v>0</v>
      </c>
      <c r="I32" s="41">
        <v>0</v>
      </c>
      <c r="J32" s="73">
        <v>0</v>
      </c>
    </row>
    <row r="33" spans="1:10" s="4" customFormat="1" ht="12.95" customHeight="1" x14ac:dyDescent="0.2">
      <c r="A33" s="63"/>
      <c r="B33" s="95" t="s">
        <v>87</v>
      </c>
      <c r="C33" s="106">
        <v>14222</v>
      </c>
      <c r="D33" s="41">
        <v>0</v>
      </c>
      <c r="E33" s="41">
        <v>0</v>
      </c>
      <c r="F33" s="21">
        <v>0</v>
      </c>
      <c r="G33" s="21">
        <v>0</v>
      </c>
      <c r="H33" s="37">
        <f t="shared" si="1"/>
        <v>0</v>
      </c>
      <c r="I33" s="41">
        <v>0</v>
      </c>
      <c r="J33" s="73">
        <v>0</v>
      </c>
    </row>
    <row r="34" spans="1:10" s="4" customFormat="1" ht="12.95" customHeight="1" x14ac:dyDescent="0.2">
      <c r="A34" s="63"/>
      <c r="B34" s="95" t="s">
        <v>88</v>
      </c>
      <c r="C34" s="106">
        <v>14223</v>
      </c>
      <c r="D34" s="41">
        <v>0</v>
      </c>
      <c r="E34" s="41">
        <v>0</v>
      </c>
      <c r="F34" s="21">
        <v>0</v>
      </c>
      <c r="G34" s="21">
        <v>0</v>
      </c>
      <c r="H34" s="37">
        <f t="shared" si="1"/>
        <v>0</v>
      </c>
      <c r="I34" s="41">
        <v>0</v>
      </c>
      <c r="J34" s="73">
        <v>0</v>
      </c>
    </row>
    <row r="35" spans="1:10" ht="12.95" customHeight="1" x14ac:dyDescent="0.2">
      <c r="A35" s="63"/>
      <c r="B35" s="95" t="s">
        <v>89</v>
      </c>
      <c r="C35" s="106">
        <v>14224</v>
      </c>
      <c r="D35" s="41">
        <v>0</v>
      </c>
      <c r="E35" s="41">
        <v>0</v>
      </c>
      <c r="F35" s="21">
        <v>0</v>
      </c>
      <c r="G35" s="21">
        <v>0</v>
      </c>
      <c r="H35" s="37">
        <f t="shared" si="1"/>
        <v>0</v>
      </c>
      <c r="I35" s="41">
        <v>0</v>
      </c>
      <c r="J35" s="73">
        <v>0</v>
      </c>
    </row>
    <row r="36" spans="1:10" ht="26.1" customHeight="1" x14ac:dyDescent="0.2">
      <c r="A36" s="63"/>
      <c r="B36" s="95" t="s">
        <v>111</v>
      </c>
      <c r="C36" s="106">
        <v>14225</v>
      </c>
      <c r="D36" s="41">
        <v>0</v>
      </c>
      <c r="E36" s="41">
        <v>0</v>
      </c>
      <c r="F36" s="21">
        <v>0</v>
      </c>
      <c r="G36" s="21">
        <v>0</v>
      </c>
      <c r="H36" s="37">
        <f t="shared" si="1"/>
        <v>0</v>
      </c>
      <c r="I36" s="41">
        <v>0</v>
      </c>
      <c r="J36" s="73">
        <v>0</v>
      </c>
    </row>
    <row r="37" spans="1:10" ht="12.95" customHeight="1" x14ac:dyDescent="0.2">
      <c r="A37" s="62"/>
      <c r="B37" s="157" t="s">
        <v>112</v>
      </c>
      <c r="C37" s="106" t="s">
        <v>254</v>
      </c>
      <c r="D37" s="41">
        <v>0</v>
      </c>
      <c r="E37" s="41">
        <v>0</v>
      </c>
      <c r="F37" s="21">
        <v>0</v>
      </c>
      <c r="G37" s="21">
        <v>0</v>
      </c>
      <c r="H37" s="37">
        <f t="shared" si="1"/>
        <v>0</v>
      </c>
      <c r="I37" s="41">
        <v>0</v>
      </c>
      <c r="J37" s="73">
        <v>0</v>
      </c>
    </row>
    <row r="38" spans="1:10" ht="12.95" customHeight="1" x14ac:dyDescent="0.2">
      <c r="A38" s="62"/>
      <c r="B38" s="153" t="s">
        <v>91</v>
      </c>
      <c r="C38" s="106">
        <v>14230</v>
      </c>
      <c r="D38" s="41">
        <v>0</v>
      </c>
      <c r="E38" s="41">
        <v>0</v>
      </c>
      <c r="F38" s="21">
        <v>0</v>
      </c>
      <c r="G38" s="21">
        <v>0</v>
      </c>
      <c r="H38" s="37">
        <f t="shared" si="1"/>
        <v>0</v>
      </c>
      <c r="I38" s="41">
        <v>0</v>
      </c>
      <c r="J38" s="73">
        <v>0</v>
      </c>
    </row>
    <row r="39" spans="1:10" ht="12.95" customHeight="1" x14ac:dyDescent="0.2">
      <c r="A39" s="62"/>
      <c r="B39" s="153" t="s">
        <v>95</v>
      </c>
      <c r="C39" s="106">
        <v>14240</v>
      </c>
      <c r="D39" s="41">
        <v>0</v>
      </c>
      <c r="E39" s="41">
        <v>0</v>
      </c>
      <c r="F39" s="21">
        <v>0</v>
      </c>
      <c r="G39" s="21">
        <v>0</v>
      </c>
      <c r="H39" s="37">
        <f t="shared" si="1"/>
        <v>0</v>
      </c>
      <c r="I39" s="41">
        <v>0</v>
      </c>
      <c r="J39" s="73">
        <v>0</v>
      </c>
    </row>
    <row r="40" spans="1:10" ht="12.95" customHeight="1" x14ac:dyDescent="0.2">
      <c r="A40" s="62"/>
      <c r="B40" s="153" t="s">
        <v>113</v>
      </c>
      <c r="C40" s="106">
        <v>14250</v>
      </c>
      <c r="D40" s="41">
        <v>0</v>
      </c>
      <c r="E40" s="41">
        <v>0</v>
      </c>
      <c r="F40" s="21">
        <v>0</v>
      </c>
      <c r="G40" s="21">
        <v>0</v>
      </c>
      <c r="H40" s="37">
        <f t="shared" si="1"/>
        <v>0</v>
      </c>
      <c r="I40" s="41">
        <v>0</v>
      </c>
      <c r="J40" s="73">
        <v>0</v>
      </c>
    </row>
    <row r="41" spans="1:10" ht="26.1" customHeight="1" x14ac:dyDescent="0.2">
      <c r="A41" s="62"/>
      <c r="B41" s="153" t="s">
        <v>114</v>
      </c>
      <c r="C41" s="144">
        <v>14290</v>
      </c>
      <c r="D41" s="43" t="s">
        <v>34</v>
      </c>
      <c r="E41" s="43" t="s">
        <v>34</v>
      </c>
      <c r="F41" s="21">
        <v>0</v>
      </c>
      <c r="G41" s="21">
        <v>0</v>
      </c>
      <c r="H41" s="43" t="s">
        <v>34</v>
      </c>
      <c r="I41" s="43" t="s">
        <v>34</v>
      </c>
      <c r="J41" s="44" t="s">
        <v>34</v>
      </c>
    </row>
    <row r="42" spans="1:10" ht="15.75" customHeight="1" x14ac:dyDescent="0.2">
      <c r="A42" s="55"/>
      <c r="B42" s="162" t="s">
        <v>215</v>
      </c>
      <c r="C42" s="99">
        <v>14300</v>
      </c>
      <c r="D42" s="43" t="s">
        <v>34</v>
      </c>
      <c r="E42" s="43" t="s">
        <v>34</v>
      </c>
      <c r="F42" s="93">
        <v>0</v>
      </c>
      <c r="G42" s="93">
        <v>0</v>
      </c>
      <c r="H42" s="43" t="s">
        <v>34</v>
      </c>
      <c r="I42" s="43" t="s">
        <v>34</v>
      </c>
      <c r="J42" s="44" t="s">
        <v>34</v>
      </c>
    </row>
    <row r="43" spans="1:10" ht="26.1" customHeight="1" x14ac:dyDescent="0.2">
      <c r="A43" s="55"/>
      <c r="B43" s="162" t="s">
        <v>255</v>
      </c>
      <c r="C43" s="99">
        <v>14400</v>
      </c>
      <c r="D43" s="37">
        <f>IF(D44="-",0,D44) + IF(D45="-",0,D45) + IF(D46="-",0,D46)</f>
        <v>0</v>
      </c>
      <c r="E43" s="37">
        <f>IF(E44="-",0,E44) + IF(E45="-",0,E45) + IF(E46="-",0,E46)</f>
        <v>0</v>
      </c>
      <c r="F43" s="20">
        <f>IF(F44="-",0,F44) + IF(F45="-",0,F45) + IF(F46="-",0,F46)</f>
        <v>0</v>
      </c>
      <c r="G43" s="20">
        <f>IF(G44="-",0,G44) + IF(G45="-",0,G45) + IF(G46="-",0,G46)</f>
        <v>0</v>
      </c>
      <c r="H43" s="37">
        <f>IF((IF(E43="-",0,E43))=0,0,(IF((G43 * 1000)="-",0,(G43 * 1000)))/(IF(E43="-",0,E43)))</f>
        <v>0</v>
      </c>
      <c r="I43" s="37">
        <f>IF(I44="-",0,I44) + IF(I45="-",0,I45) + IF(I46="-",0,I46)</f>
        <v>0</v>
      </c>
      <c r="J43" s="44" t="s">
        <v>34</v>
      </c>
    </row>
    <row r="44" spans="1:10" ht="26.1" customHeight="1" x14ac:dyDescent="0.2">
      <c r="A44" s="62"/>
      <c r="B44" s="153" t="s">
        <v>116</v>
      </c>
      <c r="C44" s="106">
        <v>14410</v>
      </c>
      <c r="D44" s="41">
        <v>0</v>
      </c>
      <c r="E44" s="41">
        <v>0</v>
      </c>
      <c r="F44" s="21">
        <v>0</v>
      </c>
      <c r="G44" s="21">
        <v>0</v>
      </c>
      <c r="H44" s="37">
        <f>IF((IF(E44="-",0,E44))=0,0,(IF((G44 * 1000)="-",0,(G44 * 1000)))/(IF(E44="-",0,E44)))</f>
        <v>0</v>
      </c>
      <c r="I44" s="76">
        <v>0</v>
      </c>
      <c r="J44" s="44" t="s">
        <v>34</v>
      </c>
    </row>
    <row r="45" spans="1:10" ht="12.95" customHeight="1" x14ac:dyDescent="0.2">
      <c r="A45" s="62"/>
      <c r="B45" s="153" t="s">
        <v>117</v>
      </c>
      <c r="C45" s="106">
        <v>14420</v>
      </c>
      <c r="D45" s="41">
        <v>0</v>
      </c>
      <c r="E45" s="41">
        <v>0</v>
      </c>
      <c r="F45" s="21">
        <v>0</v>
      </c>
      <c r="G45" s="21">
        <v>0</v>
      </c>
      <c r="H45" s="37">
        <f>IF((IF(E45="-",0,E45))=0,0,(IF((G45 * 1000)="-",0,(G45 * 1000)))/(IF(E45="-",0,E45)))</f>
        <v>0</v>
      </c>
      <c r="I45" s="76">
        <v>0</v>
      </c>
      <c r="J45" s="44" t="s">
        <v>34</v>
      </c>
    </row>
    <row r="46" spans="1:10" s="74" customFormat="1" ht="12.95" customHeight="1" x14ac:dyDescent="0.2">
      <c r="A46" s="62"/>
      <c r="B46" s="153" t="s">
        <v>118</v>
      </c>
      <c r="C46" s="106">
        <v>14430</v>
      </c>
      <c r="D46" s="41">
        <v>0</v>
      </c>
      <c r="E46" s="41">
        <v>0</v>
      </c>
      <c r="F46" s="21">
        <v>0</v>
      </c>
      <c r="G46" s="21">
        <v>0</v>
      </c>
      <c r="H46" s="37">
        <f>IF((IF(E46="-",0,E46))=0,0,(IF((G46 * 1000)="-",0,(G46 * 1000)))/(IF(E46="-",0,E46)))</f>
        <v>0</v>
      </c>
      <c r="I46" s="76">
        <v>0</v>
      </c>
      <c r="J46" s="44" t="s">
        <v>34</v>
      </c>
    </row>
    <row r="47" spans="1:10" s="74" customFormat="1" ht="12.95" customHeight="1" x14ac:dyDescent="0.2">
      <c r="A47" s="55"/>
      <c r="B47" s="162" t="s">
        <v>119</v>
      </c>
      <c r="C47" s="163">
        <v>14500</v>
      </c>
      <c r="D47" s="46" t="s">
        <v>34</v>
      </c>
      <c r="E47" s="46" t="s">
        <v>34</v>
      </c>
      <c r="F47" s="46" t="s">
        <v>34</v>
      </c>
      <c r="G47" s="47">
        <v>0</v>
      </c>
      <c r="H47" s="46" t="s">
        <v>34</v>
      </c>
      <c r="I47" s="46" t="s">
        <v>34</v>
      </c>
      <c r="J47" s="48" t="s">
        <v>34</v>
      </c>
    </row>
  </sheetData>
  <mergeCells count="15">
    <mergeCell ref="B2:J2"/>
    <mergeCell ref="B3:B4"/>
    <mergeCell ref="C3:C4"/>
    <mergeCell ref="D3:E3"/>
    <mergeCell ref="F3:G3"/>
    <mergeCell ref="H3:H4"/>
    <mergeCell ref="I3:J3"/>
    <mergeCell ref="B21:J21"/>
    <mergeCell ref="B22:J22"/>
    <mergeCell ref="B24:B25"/>
    <mergeCell ref="C24:C25"/>
    <mergeCell ref="D24:E24"/>
    <mergeCell ref="F24:G24"/>
    <mergeCell ref="H24:H25"/>
    <mergeCell ref="I24:J24"/>
  </mergeCells>
  <pageMargins left="0.39370078740157483" right="0.39370078740157483" top="0.39370078740157483" bottom="0.39370078740157483" header="0" footer="0"/>
  <pageSetup pageOrder="overThenDown" orientation="portrait"/>
  <rowBreaks count="1" manualBreakCount="1">
    <brk id="22" max="16383" man="1"/>
  </rowBreaks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63"/>
  <sheetViews>
    <sheetView topLeftCell="A55" zoomScale="90" zoomScaleNormal="90" workbookViewId="0">
      <selection activeCell="G32" sqref="G32"/>
    </sheetView>
  </sheetViews>
  <sheetFormatPr defaultColWidth="10.5" defaultRowHeight="11.45" customHeight="1" x14ac:dyDescent="0.2"/>
  <cols>
    <col min="1" max="1" width="1.1640625" style="2" customWidth="1"/>
    <col min="2" max="2" width="51.33203125" style="1" customWidth="1"/>
    <col min="3" max="3" width="10.1640625" style="1" customWidth="1"/>
    <col min="4" max="7" width="38.5" style="1" customWidth="1"/>
  </cols>
  <sheetData>
    <row r="1" spans="1:7" s="122" customFormat="1" ht="11.1" customHeight="1" x14ac:dyDescent="0.2">
      <c r="A1" s="121"/>
      <c r="G1" s="178" t="s">
        <v>289</v>
      </c>
    </row>
    <row r="2" spans="1:7" ht="15" customHeight="1" x14ac:dyDescent="0.2">
      <c r="A2" s="164"/>
      <c r="B2" s="244" t="s">
        <v>257</v>
      </c>
      <c r="C2" s="244"/>
      <c r="D2" s="244"/>
      <c r="E2" s="244"/>
      <c r="F2" s="244"/>
      <c r="G2" s="244"/>
    </row>
    <row r="3" spans="1:7" ht="17.100000000000001" customHeight="1" x14ac:dyDescent="0.2">
      <c r="A3" s="13"/>
      <c r="B3" s="204" t="s">
        <v>11</v>
      </c>
      <c r="C3" s="204" t="s">
        <v>12</v>
      </c>
      <c r="D3" s="204" t="s">
        <v>120</v>
      </c>
      <c r="E3" s="204" t="s">
        <v>121</v>
      </c>
      <c r="F3" s="245" t="s">
        <v>122</v>
      </c>
      <c r="G3" s="245" t="s">
        <v>123</v>
      </c>
    </row>
    <row r="4" spans="1:7" ht="17.100000000000001" customHeight="1" x14ac:dyDescent="0.2">
      <c r="B4" s="209"/>
      <c r="C4" s="209"/>
      <c r="D4" s="209"/>
      <c r="E4" s="209"/>
      <c r="F4" s="246"/>
      <c r="G4" s="246"/>
    </row>
    <row r="5" spans="1:7" ht="17.100000000000001" customHeight="1" x14ac:dyDescent="0.2">
      <c r="B5" s="210"/>
      <c r="C5" s="210"/>
      <c r="D5" s="210"/>
      <c r="E5" s="210"/>
      <c r="F5" s="247"/>
      <c r="G5" s="247"/>
    </row>
    <row r="6" spans="1:7" s="15" customFormat="1" ht="11.1" customHeight="1" x14ac:dyDescent="0.2">
      <c r="A6" s="28"/>
      <c r="B6" s="29" t="s">
        <v>15</v>
      </c>
      <c r="C6" s="29" t="s">
        <v>16</v>
      </c>
      <c r="D6" s="29" t="s">
        <v>17</v>
      </c>
      <c r="E6" s="29" t="s">
        <v>18</v>
      </c>
      <c r="F6" s="77" t="s">
        <v>19</v>
      </c>
      <c r="G6" s="77" t="s">
        <v>20</v>
      </c>
    </row>
    <row r="7" spans="1:7" s="75" customFormat="1" ht="24.95" customHeight="1" x14ac:dyDescent="0.2">
      <c r="A7" s="55"/>
      <c r="B7" s="98" t="s">
        <v>258</v>
      </c>
      <c r="C7" s="148">
        <v>15000</v>
      </c>
      <c r="D7" s="49" t="s">
        <v>34</v>
      </c>
      <c r="E7" s="49" t="s">
        <v>34</v>
      </c>
      <c r="F7" s="32">
        <f>IF(F8="-",0,F8) + IF(F21="-",0,F21) + IF(F43="-",0,F43)</f>
        <v>0</v>
      </c>
      <c r="G7" s="50" t="s">
        <v>34</v>
      </c>
    </row>
    <row r="8" spans="1:7" s="103" customFormat="1" ht="51" customHeight="1" x14ac:dyDescent="0.2">
      <c r="A8" s="97"/>
      <c r="B8" s="165" t="s">
        <v>259</v>
      </c>
      <c r="C8" s="99">
        <v>15100</v>
      </c>
      <c r="D8" s="100" t="s">
        <v>34</v>
      </c>
      <c r="E8" s="100" t="s">
        <v>34</v>
      </c>
      <c r="F8" s="101">
        <f>IF(F9="-",0,F9) + IF(F10="-",0,F10) + IF(F11="-",0,F11) + IF(F12="-",0,F12)  + IF(F13="-",0,F13) + IF(F17="-",0,F17) + IF(F18="-",0,F18) + IF(F19="-",0,F19) + IF(F20="-",0,F20)</f>
        <v>0</v>
      </c>
      <c r="G8" s="102" t="s">
        <v>34</v>
      </c>
    </row>
    <row r="9" spans="1:7" s="103" customFormat="1" ht="39.6" customHeight="1" x14ac:dyDescent="0.2">
      <c r="A9" s="104"/>
      <c r="B9" s="105" t="s">
        <v>115</v>
      </c>
      <c r="C9" s="106">
        <v>15110</v>
      </c>
      <c r="D9" s="107">
        <v>0</v>
      </c>
      <c r="E9" s="100" t="s">
        <v>34</v>
      </c>
      <c r="F9" s="108">
        <v>0</v>
      </c>
      <c r="G9" s="109">
        <f>IF((IF(D9="-",0,D9))=0,0,(IF((F9 * 1000)="-",0,(F9 * 1000)))/(IF(D9="-",0,D9)))</f>
        <v>0</v>
      </c>
    </row>
    <row r="10" spans="1:7" s="103" customFormat="1" ht="26.1" customHeight="1" x14ac:dyDescent="0.2">
      <c r="A10" s="104"/>
      <c r="B10" s="105" t="s">
        <v>124</v>
      </c>
      <c r="C10" s="106">
        <v>15120</v>
      </c>
      <c r="D10" s="107">
        <v>0</v>
      </c>
      <c r="E10" s="100" t="s">
        <v>34</v>
      </c>
      <c r="F10" s="108">
        <v>0</v>
      </c>
      <c r="G10" s="109">
        <f>IF((IF(D10="-",0,D10))=0,0,(IF((F10 * 1000)="-",0,(F10 * 1000)))/(IF(D10="-",0,D10)))</f>
        <v>0</v>
      </c>
    </row>
    <row r="11" spans="1:7" s="103" customFormat="1" ht="38.1" customHeight="1" x14ac:dyDescent="0.2">
      <c r="A11" s="104"/>
      <c r="B11" s="94" t="s">
        <v>125</v>
      </c>
      <c r="C11" s="106">
        <v>15130</v>
      </c>
      <c r="D11" s="107">
        <v>0</v>
      </c>
      <c r="E11" s="100" t="s">
        <v>34</v>
      </c>
      <c r="F11" s="108">
        <v>0</v>
      </c>
      <c r="G11" s="109">
        <f>IF((IF(D11="-",0,D11))=0,0,(IF((F11 * 1000)="-",0,(F11 * 1000)))/(IF(D11="-",0,D11)))</f>
        <v>0</v>
      </c>
    </row>
    <row r="12" spans="1:7" s="103" customFormat="1" ht="26.1" customHeight="1" x14ac:dyDescent="0.2">
      <c r="A12" s="104"/>
      <c r="B12" s="94" t="s">
        <v>126</v>
      </c>
      <c r="C12" s="106">
        <v>15140</v>
      </c>
      <c r="D12" s="107">
        <v>0</v>
      </c>
      <c r="E12" s="100" t="s">
        <v>34</v>
      </c>
      <c r="F12" s="108">
        <v>0</v>
      </c>
      <c r="G12" s="109">
        <f>IF((IF(D12="-",0,D12))=0,0,(IF((F12 * 1000)="-",0,(F12 * 1000)))/(IF(D12="-",0,D12)))</f>
        <v>0</v>
      </c>
    </row>
    <row r="13" spans="1:7" s="103" customFormat="1" ht="26.1" customHeight="1" x14ac:dyDescent="0.2">
      <c r="A13" s="104"/>
      <c r="B13" s="94" t="s">
        <v>260</v>
      </c>
      <c r="C13" s="106">
        <v>15160</v>
      </c>
      <c r="D13" s="100" t="s">
        <v>34</v>
      </c>
      <c r="E13" s="100" t="s">
        <v>34</v>
      </c>
      <c r="F13" s="110">
        <f>IF(F14="-",0,F14) + IF(F15="-",0,F15) + IF(F16="-",0,F16)</f>
        <v>0</v>
      </c>
      <c r="G13" s="111" t="s">
        <v>34</v>
      </c>
    </row>
    <row r="14" spans="1:7" s="103" customFormat="1" ht="26.1" customHeight="1" x14ac:dyDescent="0.2">
      <c r="A14" s="112"/>
      <c r="B14" s="96" t="s">
        <v>127</v>
      </c>
      <c r="C14" s="106">
        <v>15161</v>
      </c>
      <c r="D14" s="107">
        <v>0</v>
      </c>
      <c r="E14" s="100" t="s">
        <v>34</v>
      </c>
      <c r="F14" s="108">
        <v>0</v>
      </c>
      <c r="G14" s="109">
        <f t="shared" ref="G14:G19" si="0">IF((IF(D14="-",0,D14))=0,0,(IF((F14 * 1000)="-",0,(F14 * 1000)))/(IF(D14="-",0,D14)))</f>
        <v>0</v>
      </c>
    </row>
    <row r="15" spans="1:7" s="113" customFormat="1" ht="15.75" customHeight="1" x14ac:dyDescent="0.2">
      <c r="A15" s="112"/>
      <c r="B15" s="96" t="s">
        <v>128</v>
      </c>
      <c r="C15" s="106">
        <v>15162</v>
      </c>
      <c r="D15" s="107">
        <v>0</v>
      </c>
      <c r="E15" s="100" t="s">
        <v>34</v>
      </c>
      <c r="F15" s="108">
        <v>0</v>
      </c>
      <c r="G15" s="109">
        <f t="shared" si="0"/>
        <v>0</v>
      </c>
    </row>
    <row r="16" spans="1:7" s="113" customFormat="1" ht="24.95" customHeight="1" x14ac:dyDescent="0.2">
      <c r="A16" s="112"/>
      <c r="B16" s="96" t="s">
        <v>129</v>
      </c>
      <c r="C16" s="106">
        <v>15163</v>
      </c>
      <c r="D16" s="107">
        <v>0</v>
      </c>
      <c r="E16" s="100" t="s">
        <v>34</v>
      </c>
      <c r="F16" s="108">
        <v>0</v>
      </c>
      <c r="G16" s="109">
        <f t="shared" si="0"/>
        <v>0</v>
      </c>
    </row>
    <row r="17" spans="1:7" s="103" customFormat="1" ht="26.1" customHeight="1" x14ac:dyDescent="0.2">
      <c r="A17" s="112"/>
      <c r="B17" s="114" t="s">
        <v>130</v>
      </c>
      <c r="C17" s="106">
        <v>15169</v>
      </c>
      <c r="D17" s="107">
        <v>0</v>
      </c>
      <c r="E17" s="100" t="s">
        <v>34</v>
      </c>
      <c r="F17" s="108">
        <v>0</v>
      </c>
      <c r="G17" s="109">
        <f t="shared" si="0"/>
        <v>0</v>
      </c>
    </row>
    <row r="18" spans="1:7" s="103" customFormat="1" ht="42" customHeight="1" x14ac:dyDescent="0.2">
      <c r="A18" s="104"/>
      <c r="B18" s="94" t="s">
        <v>131</v>
      </c>
      <c r="C18" s="166">
        <v>15170</v>
      </c>
      <c r="D18" s="107">
        <v>0</v>
      </c>
      <c r="E18" s="100" t="s">
        <v>34</v>
      </c>
      <c r="F18" s="108">
        <v>0</v>
      </c>
      <c r="G18" s="109">
        <f t="shared" si="0"/>
        <v>0</v>
      </c>
    </row>
    <row r="19" spans="1:7" s="113" customFormat="1" ht="26.1" customHeight="1" x14ac:dyDescent="0.2">
      <c r="A19" s="104"/>
      <c r="B19" s="94" t="s">
        <v>132</v>
      </c>
      <c r="C19" s="106">
        <v>15180</v>
      </c>
      <c r="D19" s="107">
        <v>0</v>
      </c>
      <c r="E19" s="100" t="s">
        <v>34</v>
      </c>
      <c r="F19" s="108">
        <v>0</v>
      </c>
      <c r="G19" s="109">
        <f t="shared" si="0"/>
        <v>0</v>
      </c>
    </row>
    <row r="20" spans="1:7" s="113" customFormat="1" ht="29.1" customHeight="1" x14ac:dyDescent="0.2">
      <c r="A20" s="104"/>
      <c r="B20" s="105" t="s">
        <v>133</v>
      </c>
      <c r="C20" s="106">
        <v>15190</v>
      </c>
      <c r="D20" s="100" t="s">
        <v>34</v>
      </c>
      <c r="E20" s="100" t="s">
        <v>34</v>
      </c>
      <c r="F20" s="108">
        <v>0</v>
      </c>
      <c r="G20" s="102" t="s">
        <v>34</v>
      </c>
    </row>
    <row r="21" spans="1:7" s="103" customFormat="1" ht="51" customHeight="1" x14ac:dyDescent="0.2">
      <c r="A21" s="97"/>
      <c r="B21" s="98" t="s">
        <v>261</v>
      </c>
      <c r="C21" s="99">
        <v>15200</v>
      </c>
      <c r="D21" s="100" t="s">
        <v>34</v>
      </c>
      <c r="E21" s="100" t="s">
        <v>34</v>
      </c>
      <c r="F21" s="101">
        <f>IF(F22="-",0,F22) + IF(F23="-",0,F23) + IF(F30="-",0,F30) + IF(F37="-",0,F37) + IF(F38="-",0,F38) + IF(F39="-",0,F39) + IF(F41="-",0,F41)</f>
        <v>0</v>
      </c>
      <c r="G21" s="102" t="s">
        <v>34</v>
      </c>
    </row>
    <row r="22" spans="1:7" s="113" customFormat="1" ht="24.95" customHeight="1" x14ac:dyDescent="0.2">
      <c r="A22" s="104"/>
      <c r="B22" s="105" t="s">
        <v>134</v>
      </c>
      <c r="C22" s="106">
        <v>15210</v>
      </c>
      <c r="D22" s="107">
        <v>0</v>
      </c>
      <c r="E22" s="115">
        <f>IF(D22="-",0,D22)</f>
        <v>0</v>
      </c>
      <c r="F22" s="108">
        <v>0</v>
      </c>
      <c r="G22" s="109">
        <f>IF((IF(D22="-",0,D22))=0,0,(IF((F22 * 1000)="-",0,(F22 * 1000)))/(IF(D22="-",0,D22)))</f>
        <v>0</v>
      </c>
    </row>
    <row r="23" spans="1:7" s="103" customFormat="1" ht="66.599999999999994" customHeight="1" x14ac:dyDescent="0.2">
      <c r="A23" s="104"/>
      <c r="B23" s="105" t="s">
        <v>262</v>
      </c>
      <c r="C23" s="106">
        <v>15220</v>
      </c>
      <c r="D23" s="100" t="s">
        <v>34</v>
      </c>
      <c r="E23" s="100" t="s">
        <v>34</v>
      </c>
      <c r="F23" s="116">
        <f>IF(F24="-",0,F24) + IF(F25="-",0,F25) + IF(F26="-",0,F26) + IF(F27="-",0,F27) + IF(F28="-",0,F28) + IF(F29="-",0,F29)</f>
        <v>0</v>
      </c>
      <c r="G23" s="102" t="s">
        <v>34</v>
      </c>
    </row>
    <row r="24" spans="1:7" s="103" customFormat="1" ht="38.1" customHeight="1" x14ac:dyDescent="0.2">
      <c r="A24" s="112"/>
      <c r="B24" s="96" t="s">
        <v>135</v>
      </c>
      <c r="C24" s="106">
        <v>15221</v>
      </c>
      <c r="D24" s="107">
        <v>0</v>
      </c>
      <c r="E24" s="115">
        <f t="shared" ref="E24:E28" si="1">IF(D24="-",0,D24)</f>
        <v>0</v>
      </c>
      <c r="F24" s="108">
        <v>0</v>
      </c>
      <c r="G24" s="109">
        <f t="shared" ref="G24:G30" si="2">IF((IF(D24="-",0,D24))=0,0,(IF((F24 * 1000)="-",0,(F24 * 1000)))/(IF(D24="-",0,D24)))</f>
        <v>0</v>
      </c>
    </row>
    <row r="25" spans="1:7" s="113" customFormat="1" ht="24.95" customHeight="1" x14ac:dyDescent="0.2">
      <c r="A25" s="112"/>
      <c r="B25" s="96" t="s">
        <v>136</v>
      </c>
      <c r="C25" s="106">
        <v>15222</v>
      </c>
      <c r="D25" s="107">
        <v>0</v>
      </c>
      <c r="E25" s="115">
        <f t="shared" si="1"/>
        <v>0</v>
      </c>
      <c r="F25" s="108">
        <v>0</v>
      </c>
      <c r="G25" s="109">
        <f t="shared" si="2"/>
        <v>0</v>
      </c>
    </row>
    <row r="26" spans="1:7" s="103" customFormat="1" ht="26.1" customHeight="1" x14ac:dyDescent="0.2">
      <c r="A26" s="112"/>
      <c r="B26" s="96" t="s">
        <v>137</v>
      </c>
      <c r="C26" s="106">
        <v>15223</v>
      </c>
      <c r="D26" s="107">
        <v>0</v>
      </c>
      <c r="E26" s="115">
        <f t="shared" si="1"/>
        <v>0</v>
      </c>
      <c r="F26" s="108">
        <v>0</v>
      </c>
      <c r="G26" s="109">
        <f t="shared" si="2"/>
        <v>0</v>
      </c>
    </row>
    <row r="27" spans="1:7" s="103" customFormat="1" ht="26.1" customHeight="1" x14ac:dyDescent="0.2">
      <c r="A27" s="112"/>
      <c r="B27" s="96" t="s">
        <v>138</v>
      </c>
      <c r="C27" s="106">
        <v>15224</v>
      </c>
      <c r="D27" s="107">
        <v>0</v>
      </c>
      <c r="E27" s="115">
        <f t="shared" si="1"/>
        <v>0</v>
      </c>
      <c r="F27" s="108">
        <v>0</v>
      </c>
      <c r="G27" s="109">
        <f t="shared" si="2"/>
        <v>0</v>
      </c>
    </row>
    <row r="28" spans="1:7" s="103" customFormat="1" ht="26.1" customHeight="1" x14ac:dyDescent="0.2">
      <c r="A28" s="112"/>
      <c r="B28" s="96" t="s">
        <v>139</v>
      </c>
      <c r="C28" s="106">
        <v>15225</v>
      </c>
      <c r="D28" s="107">
        <v>0</v>
      </c>
      <c r="E28" s="115">
        <f t="shared" si="1"/>
        <v>0</v>
      </c>
      <c r="F28" s="108">
        <v>0</v>
      </c>
      <c r="G28" s="109">
        <f t="shared" si="2"/>
        <v>0</v>
      </c>
    </row>
    <row r="29" spans="1:7" s="103" customFormat="1" ht="38.1" customHeight="1" x14ac:dyDescent="0.2">
      <c r="A29" s="104"/>
      <c r="B29" s="96" t="s">
        <v>140</v>
      </c>
      <c r="C29" s="106">
        <v>15229</v>
      </c>
      <c r="D29" s="107">
        <v>0</v>
      </c>
      <c r="E29" s="107">
        <v>0</v>
      </c>
      <c r="F29" s="108">
        <v>0</v>
      </c>
      <c r="G29" s="109">
        <f t="shared" si="2"/>
        <v>0</v>
      </c>
    </row>
    <row r="30" spans="1:7" s="103" customFormat="1" ht="38.1" customHeight="1" x14ac:dyDescent="0.2">
      <c r="A30" s="104"/>
      <c r="B30" s="94" t="s">
        <v>141</v>
      </c>
      <c r="C30" s="117">
        <v>15230</v>
      </c>
      <c r="D30" s="118">
        <v>0</v>
      </c>
      <c r="E30" s="118">
        <v>0</v>
      </c>
      <c r="F30" s="119">
        <v>0</v>
      </c>
      <c r="G30" s="120">
        <f t="shared" si="2"/>
        <v>0</v>
      </c>
    </row>
    <row r="31" spans="1:7" s="113" customFormat="1" ht="14.1" customHeight="1" x14ac:dyDescent="0.2">
      <c r="B31" s="236" t="s">
        <v>142</v>
      </c>
      <c r="C31" s="236"/>
      <c r="D31" s="236"/>
      <c r="E31" s="236"/>
      <c r="F31" s="236"/>
      <c r="G31" s="236"/>
    </row>
    <row r="32" spans="1:7" s="122" customFormat="1" ht="11.1" customHeight="1" x14ac:dyDescent="0.2">
      <c r="A32" s="121"/>
      <c r="G32" s="178" t="s">
        <v>293</v>
      </c>
    </row>
    <row r="33" spans="1:7" s="103" customFormat="1" ht="17.100000000000001" customHeight="1" x14ac:dyDescent="0.2">
      <c r="A33" s="123"/>
      <c r="B33" s="238" t="s">
        <v>11</v>
      </c>
      <c r="C33" s="238" t="s">
        <v>12</v>
      </c>
      <c r="D33" s="238" t="s">
        <v>120</v>
      </c>
      <c r="E33" s="238" t="s">
        <v>143</v>
      </c>
      <c r="F33" s="241" t="s">
        <v>122</v>
      </c>
      <c r="G33" s="241" t="s">
        <v>123</v>
      </c>
    </row>
    <row r="34" spans="1:7" s="103" customFormat="1" ht="17.100000000000001" customHeight="1" x14ac:dyDescent="0.2">
      <c r="A34" s="124"/>
      <c r="B34" s="239"/>
      <c r="C34" s="239"/>
      <c r="D34" s="239"/>
      <c r="E34" s="239"/>
      <c r="F34" s="242"/>
      <c r="G34" s="242"/>
    </row>
    <row r="35" spans="1:7" s="103" customFormat="1" ht="17.100000000000001" customHeight="1" x14ac:dyDescent="0.2">
      <c r="A35" s="124"/>
      <c r="B35" s="240"/>
      <c r="C35" s="240"/>
      <c r="D35" s="240"/>
      <c r="E35" s="240"/>
      <c r="F35" s="243"/>
      <c r="G35" s="243"/>
    </row>
    <row r="36" spans="1:7" s="128" customFormat="1" ht="11.1" customHeight="1" x14ac:dyDescent="0.2">
      <c r="A36" s="125"/>
      <c r="B36" s="126" t="s">
        <v>15</v>
      </c>
      <c r="C36" s="126" t="s">
        <v>16</v>
      </c>
      <c r="D36" s="126" t="s">
        <v>17</v>
      </c>
      <c r="E36" s="126" t="s">
        <v>18</v>
      </c>
      <c r="F36" s="127" t="s">
        <v>19</v>
      </c>
      <c r="G36" s="127" t="s">
        <v>20</v>
      </c>
    </row>
    <row r="37" spans="1:7" s="113" customFormat="1" ht="24.95" customHeight="1" x14ac:dyDescent="0.2">
      <c r="A37" s="104"/>
      <c r="B37" s="105" t="s">
        <v>144</v>
      </c>
      <c r="C37" s="129">
        <v>15240</v>
      </c>
      <c r="D37" s="130">
        <v>0</v>
      </c>
      <c r="E37" s="130">
        <v>0</v>
      </c>
      <c r="F37" s="131">
        <v>0</v>
      </c>
      <c r="G37" s="132">
        <f>IF((IF(D37="-",0,D37))=0,0,(IF((F37 * 1000)="-",0,(F37 * 1000)))/(IF(D37="-",0,D37)))</f>
        <v>0</v>
      </c>
    </row>
    <row r="38" spans="1:7" s="103" customFormat="1" ht="95.45" customHeight="1" x14ac:dyDescent="0.2">
      <c r="A38" s="104"/>
      <c r="B38" s="105" t="s">
        <v>145</v>
      </c>
      <c r="C38" s="106">
        <v>15250</v>
      </c>
      <c r="D38" s="107">
        <v>0</v>
      </c>
      <c r="E38" s="100" t="s">
        <v>34</v>
      </c>
      <c r="F38" s="108">
        <v>0</v>
      </c>
      <c r="G38" s="109">
        <f>IF((IF(D38="-",0,D38))=0,0,(IF((F38 * 1000)="-",0,(F38 * 1000)))/(IF(D38="-",0,D38)))</f>
        <v>0</v>
      </c>
    </row>
    <row r="39" spans="1:7" s="113" customFormat="1" ht="26.1" customHeight="1" x14ac:dyDescent="0.2">
      <c r="A39" s="104"/>
      <c r="B39" s="105" t="s">
        <v>146</v>
      </c>
      <c r="C39" s="106">
        <v>15290</v>
      </c>
      <c r="D39" s="100" t="s">
        <v>34</v>
      </c>
      <c r="E39" s="100" t="s">
        <v>34</v>
      </c>
      <c r="F39" s="108">
        <v>0</v>
      </c>
      <c r="G39" s="102" t="s">
        <v>34</v>
      </c>
    </row>
    <row r="40" spans="1:7" s="103" customFormat="1" ht="26.45" customHeight="1" x14ac:dyDescent="0.2">
      <c r="A40" s="104"/>
      <c r="B40" s="133" t="s">
        <v>147</v>
      </c>
      <c r="C40" s="106" t="s">
        <v>263</v>
      </c>
      <c r="D40" s="107">
        <v>0</v>
      </c>
      <c r="E40" s="100" t="s">
        <v>34</v>
      </c>
      <c r="F40" s="108">
        <v>0</v>
      </c>
      <c r="G40" s="109">
        <f>IF((IF(D40="-",0,D40))=0,0,(IF((F40 * 1000)="-",0,(F40 * 1000)))/(IF(D40="-",0,D40)))</f>
        <v>0</v>
      </c>
    </row>
    <row r="41" spans="1:7" s="103" customFormat="1" ht="26.1" customHeight="1" x14ac:dyDescent="0.2">
      <c r="A41" s="104"/>
      <c r="B41" s="94" t="s">
        <v>148</v>
      </c>
      <c r="C41" s="106">
        <v>15295</v>
      </c>
      <c r="D41" s="107">
        <v>0</v>
      </c>
      <c r="E41" s="100" t="s">
        <v>34</v>
      </c>
      <c r="F41" s="108">
        <v>0</v>
      </c>
      <c r="G41" s="109">
        <f>IF((IF(D41="-",0,D41))=0,0,(IF((F41 * 1000)="-",0,(F41 * 1000)))/(IF(D41="-",0,D41)))</f>
        <v>0</v>
      </c>
    </row>
    <row r="42" spans="1:7" s="103" customFormat="1" ht="39" customHeight="1" x14ac:dyDescent="0.2">
      <c r="A42" s="104"/>
      <c r="B42" s="133" t="s">
        <v>149</v>
      </c>
      <c r="C42" s="106" t="s">
        <v>264</v>
      </c>
      <c r="D42" s="107">
        <v>0</v>
      </c>
      <c r="E42" s="100" t="s">
        <v>34</v>
      </c>
      <c r="F42" s="108">
        <v>0</v>
      </c>
      <c r="G42" s="109">
        <f>IF((IF(D42="-",0,D42))=0,0,(IF((F42 * 1000)="-",0,(F42 * 1000)))/(IF(D42="-",0,D42)))</f>
        <v>0</v>
      </c>
    </row>
    <row r="43" spans="1:7" s="103" customFormat="1" ht="38.1" customHeight="1" x14ac:dyDescent="0.2">
      <c r="A43" s="97"/>
      <c r="B43" s="98" t="s">
        <v>265</v>
      </c>
      <c r="C43" s="99">
        <v>15300</v>
      </c>
      <c r="D43" s="100" t="s">
        <v>34</v>
      </c>
      <c r="E43" s="100" t="s">
        <v>34</v>
      </c>
      <c r="F43" s="101">
        <f>IF(F44="-",0,F44) + IF(F47="-",0,F47) + IF(F49="-",0,F49) + IF(F50="-",0,F50) + IF(F60="-",0,F60) + IF(F61="-",0,F61)</f>
        <v>0</v>
      </c>
      <c r="G43" s="102" t="s">
        <v>34</v>
      </c>
    </row>
    <row r="44" spans="1:7" s="113" customFormat="1" ht="24.95" customHeight="1" x14ac:dyDescent="0.2">
      <c r="A44" s="104"/>
      <c r="B44" s="105" t="s">
        <v>150</v>
      </c>
      <c r="C44" s="106">
        <v>15310</v>
      </c>
      <c r="D44" s="107">
        <v>0</v>
      </c>
      <c r="E44" s="100" t="s">
        <v>34</v>
      </c>
      <c r="F44" s="108">
        <v>0</v>
      </c>
      <c r="G44" s="109">
        <f t="shared" ref="G44:G49" si="3">IF((IF(D44="-",0,D44))=0,0,(IF((F44 * 1000)="-",0,(F44 * 1000)))/(IF(D44="-",0,D44)))</f>
        <v>0</v>
      </c>
    </row>
    <row r="45" spans="1:7" s="103" customFormat="1" ht="38.1" customHeight="1" x14ac:dyDescent="0.2">
      <c r="A45" s="104"/>
      <c r="B45" s="133" t="s">
        <v>151</v>
      </c>
      <c r="C45" s="106" t="s">
        <v>266</v>
      </c>
      <c r="D45" s="107">
        <v>0</v>
      </c>
      <c r="E45" s="100" t="s">
        <v>34</v>
      </c>
      <c r="F45" s="108">
        <v>0</v>
      </c>
      <c r="G45" s="109">
        <f t="shared" si="3"/>
        <v>0</v>
      </c>
    </row>
    <row r="46" spans="1:7" s="103" customFormat="1" ht="26.1" customHeight="1" x14ac:dyDescent="0.2">
      <c r="A46" s="104"/>
      <c r="B46" s="133" t="s">
        <v>152</v>
      </c>
      <c r="C46" s="106" t="s">
        <v>267</v>
      </c>
      <c r="D46" s="107">
        <v>0</v>
      </c>
      <c r="E46" s="100" t="s">
        <v>34</v>
      </c>
      <c r="F46" s="108">
        <v>0</v>
      </c>
      <c r="G46" s="109">
        <f t="shared" si="3"/>
        <v>0</v>
      </c>
    </row>
    <row r="47" spans="1:7" s="113" customFormat="1" ht="24.95" customHeight="1" x14ac:dyDescent="0.2">
      <c r="A47" s="104"/>
      <c r="B47" s="105" t="s">
        <v>153</v>
      </c>
      <c r="C47" s="106">
        <v>15330</v>
      </c>
      <c r="D47" s="107">
        <v>0</v>
      </c>
      <c r="E47" s="100" t="s">
        <v>34</v>
      </c>
      <c r="F47" s="108">
        <v>0</v>
      </c>
      <c r="G47" s="109">
        <f t="shared" si="3"/>
        <v>0</v>
      </c>
    </row>
    <row r="48" spans="1:7" s="103" customFormat="1" ht="53.45" customHeight="1" x14ac:dyDescent="0.2">
      <c r="A48" s="112"/>
      <c r="B48" s="96" t="s">
        <v>154</v>
      </c>
      <c r="C48" s="106">
        <v>15331</v>
      </c>
      <c r="D48" s="107">
        <v>0</v>
      </c>
      <c r="E48" s="100" t="s">
        <v>34</v>
      </c>
      <c r="F48" s="108">
        <v>0</v>
      </c>
      <c r="G48" s="109">
        <f t="shared" si="3"/>
        <v>0</v>
      </c>
    </row>
    <row r="49" spans="1:7" s="103" customFormat="1" ht="38.1" customHeight="1" x14ac:dyDescent="0.2">
      <c r="A49" s="104"/>
      <c r="B49" s="105" t="s">
        <v>155</v>
      </c>
      <c r="C49" s="106">
        <v>15340</v>
      </c>
      <c r="D49" s="107">
        <v>0</v>
      </c>
      <c r="E49" s="100" t="s">
        <v>34</v>
      </c>
      <c r="F49" s="108">
        <v>0</v>
      </c>
      <c r="G49" s="109">
        <f t="shared" si="3"/>
        <v>0</v>
      </c>
    </row>
    <row r="50" spans="1:7" s="103" customFormat="1" ht="51" customHeight="1" x14ac:dyDescent="0.2">
      <c r="A50" s="104"/>
      <c r="B50" s="167" t="s">
        <v>268</v>
      </c>
      <c r="C50" s="106">
        <v>15350</v>
      </c>
      <c r="D50" s="100" t="s">
        <v>34</v>
      </c>
      <c r="E50" s="115">
        <f>IF(E51="-",0,E51) + IF(E52="-",0,E52) + IF(E53="-",0,E53) + IF(E54="-",0,E54) + IF(E55="-",0,E55) + IF(E56="-",0,E56) + IF(E57="-",0,E57) + IF(E58="-",0,E58) + IF(E59="-",0,E59)</f>
        <v>0</v>
      </c>
      <c r="F50" s="110">
        <f>IF(F51="-",0,F51) + IF(F52="-",0,F52) + IF(F53="-",0,F53) + IF(F54="-",0,F54) + IF(F55="-",0,F55) + IF(F56="-",0,F56) + IF(F57="-",0,F57) + IF(F58="-",0,F58) + IF(F59="-",0,F59)</f>
        <v>0</v>
      </c>
      <c r="G50" s="102" t="s">
        <v>34</v>
      </c>
    </row>
    <row r="51" spans="1:7" s="103" customFormat="1" ht="38.1" customHeight="1" x14ac:dyDescent="0.2">
      <c r="A51" s="112"/>
      <c r="B51" s="96" t="s">
        <v>156</v>
      </c>
      <c r="C51" s="106">
        <v>15351</v>
      </c>
      <c r="D51" s="107">
        <v>0</v>
      </c>
      <c r="E51" s="107">
        <v>0</v>
      </c>
      <c r="F51" s="108">
        <v>0</v>
      </c>
      <c r="G51" s="109">
        <f t="shared" ref="G51:G60" si="4">IF((IF(D51="-",0,D51))=0,0,(IF((F51 * 1000)="-",0,(F51 * 1000)))/(IF(D51="-",0,D51)))</f>
        <v>0</v>
      </c>
    </row>
    <row r="52" spans="1:7" s="113" customFormat="1" ht="24.95" customHeight="1" x14ac:dyDescent="0.2">
      <c r="A52" s="112"/>
      <c r="B52" s="96" t="s">
        <v>157</v>
      </c>
      <c r="C52" s="106">
        <v>15352</v>
      </c>
      <c r="D52" s="107">
        <v>0</v>
      </c>
      <c r="E52" s="107">
        <v>0</v>
      </c>
      <c r="F52" s="108">
        <v>0</v>
      </c>
      <c r="G52" s="109">
        <f t="shared" si="4"/>
        <v>0</v>
      </c>
    </row>
    <row r="53" spans="1:7" s="103" customFormat="1" ht="26.1" customHeight="1" x14ac:dyDescent="0.2">
      <c r="A53" s="112"/>
      <c r="B53" s="96" t="s">
        <v>158</v>
      </c>
      <c r="C53" s="106">
        <v>15353</v>
      </c>
      <c r="D53" s="107">
        <v>0</v>
      </c>
      <c r="E53" s="107">
        <v>0</v>
      </c>
      <c r="F53" s="108">
        <v>0</v>
      </c>
      <c r="G53" s="109">
        <f t="shared" si="4"/>
        <v>0</v>
      </c>
    </row>
    <row r="54" spans="1:7" s="113" customFormat="1" ht="24.95" customHeight="1" x14ac:dyDescent="0.2">
      <c r="A54" s="112"/>
      <c r="B54" s="96" t="s">
        <v>159</v>
      </c>
      <c r="C54" s="106">
        <v>15354</v>
      </c>
      <c r="D54" s="107">
        <v>0</v>
      </c>
      <c r="E54" s="107">
        <v>0</v>
      </c>
      <c r="F54" s="108">
        <v>0</v>
      </c>
      <c r="G54" s="109">
        <f t="shared" si="4"/>
        <v>0</v>
      </c>
    </row>
    <row r="55" spans="1:7" s="103" customFormat="1" ht="38.1" customHeight="1" x14ac:dyDescent="0.2">
      <c r="A55" s="112"/>
      <c r="B55" s="96" t="s">
        <v>160</v>
      </c>
      <c r="C55" s="106">
        <v>15355</v>
      </c>
      <c r="D55" s="107">
        <v>0</v>
      </c>
      <c r="E55" s="107">
        <v>0</v>
      </c>
      <c r="F55" s="108">
        <v>0</v>
      </c>
      <c r="G55" s="109">
        <f t="shared" si="4"/>
        <v>0</v>
      </c>
    </row>
    <row r="56" spans="1:7" s="103" customFormat="1" ht="38.1" customHeight="1" x14ac:dyDescent="0.2">
      <c r="A56" s="112"/>
      <c r="B56" s="96" t="s">
        <v>161</v>
      </c>
      <c r="C56" s="106">
        <v>15356</v>
      </c>
      <c r="D56" s="107">
        <v>0</v>
      </c>
      <c r="E56" s="107">
        <v>0</v>
      </c>
      <c r="F56" s="108">
        <v>0</v>
      </c>
      <c r="G56" s="109">
        <f t="shared" si="4"/>
        <v>0</v>
      </c>
    </row>
    <row r="57" spans="1:7" s="113" customFormat="1" ht="24.95" customHeight="1" x14ac:dyDescent="0.2">
      <c r="A57" s="112"/>
      <c r="B57" s="96" t="s">
        <v>162</v>
      </c>
      <c r="C57" s="166">
        <v>15357</v>
      </c>
      <c r="D57" s="107">
        <v>0</v>
      </c>
      <c r="E57" s="107">
        <v>0</v>
      </c>
      <c r="F57" s="108">
        <v>0</v>
      </c>
      <c r="G57" s="109">
        <f t="shared" si="4"/>
        <v>0</v>
      </c>
    </row>
    <row r="58" spans="1:7" s="103" customFormat="1" ht="38.1" customHeight="1" x14ac:dyDescent="0.2">
      <c r="A58" s="112"/>
      <c r="B58" s="96" t="s">
        <v>163</v>
      </c>
      <c r="C58" s="106">
        <v>15358</v>
      </c>
      <c r="D58" s="107">
        <v>0</v>
      </c>
      <c r="E58" s="107">
        <v>0</v>
      </c>
      <c r="F58" s="108">
        <v>0</v>
      </c>
      <c r="G58" s="109">
        <f t="shared" si="4"/>
        <v>0</v>
      </c>
    </row>
    <row r="59" spans="1:7" s="113" customFormat="1" ht="24.95" customHeight="1" x14ac:dyDescent="0.2">
      <c r="A59" s="112"/>
      <c r="B59" s="96" t="s">
        <v>164</v>
      </c>
      <c r="C59" s="106">
        <v>15359</v>
      </c>
      <c r="D59" s="107">
        <v>0</v>
      </c>
      <c r="E59" s="107">
        <v>0</v>
      </c>
      <c r="F59" s="108">
        <v>0</v>
      </c>
      <c r="G59" s="109">
        <f t="shared" si="4"/>
        <v>0</v>
      </c>
    </row>
    <row r="60" spans="1:7" s="103" customFormat="1" ht="26.1" customHeight="1" x14ac:dyDescent="0.2">
      <c r="A60" s="104"/>
      <c r="B60" s="94" t="s">
        <v>165</v>
      </c>
      <c r="C60" s="106">
        <v>15360</v>
      </c>
      <c r="D60" s="107">
        <v>0</v>
      </c>
      <c r="E60" s="100" t="s">
        <v>34</v>
      </c>
      <c r="F60" s="108">
        <v>0</v>
      </c>
      <c r="G60" s="109">
        <f t="shared" si="4"/>
        <v>0</v>
      </c>
    </row>
    <row r="61" spans="1:7" s="113" customFormat="1" ht="24.95" customHeight="1" x14ac:dyDescent="0.2">
      <c r="A61" s="104"/>
      <c r="B61" s="94" t="s">
        <v>166</v>
      </c>
      <c r="C61" s="106">
        <v>15390</v>
      </c>
      <c r="D61" s="100" t="s">
        <v>34</v>
      </c>
      <c r="E61" s="100" t="s">
        <v>34</v>
      </c>
      <c r="F61" s="108">
        <v>0</v>
      </c>
      <c r="G61" s="102" t="s">
        <v>34</v>
      </c>
    </row>
    <row r="62" spans="1:7" s="113" customFormat="1" ht="14.1" customHeight="1" x14ac:dyDescent="0.2">
      <c r="B62" s="236" t="s">
        <v>142</v>
      </c>
      <c r="C62" s="236"/>
      <c r="D62" s="236"/>
      <c r="E62" s="236"/>
      <c r="F62" s="236"/>
      <c r="G62" s="236"/>
    </row>
    <row r="63" spans="1:7" s="75" customFormat="1" ht="36.950000000000003" customHeight="1" x14ac:dyDescent="0.2">
      <c r="B63" s="237" t="s">
        <v>167</v>
      </c>
      <c r="C63" s="237"/>
      <c r="D63" s="237"/>
      <c r="E63" s="237"/>
      <c r="F63" s="237"/>
      <c r="G63" s="237"/>
    </row>
  </sheetData>
  <mergeCells count="16">
    <mergeCell ref="B2:G2"/>
    <mergeCell ref="B3:B5"/>
    <mergeCell ref="C3:C5"/>
    <mergeCell ref="D3:D5"/>
    <mergeCell ref="E3:E5"/>
    <mergeCell ref="F3:F5"/>
    <mergeCell ref="G3:G5"/>
    <mergeCell ref="B62:G62"/>
    <mergeCell ref="B63:G63"/>
    <mergeCell ref="B31:G31"/>
    <mergeCell ref="B33:B35"/>
    <mergeCell ref="C33:C35"/>
    <mergeCell ref="D33:D35"/>
    <mergeCell ref="E33:E35"/>
    <mergeCell ref="F33:F35"/>
    <mergeCell ref="G33:G35"/>
  </mergeCells>
  <pageMargins left="0.39370078740157483" right="0.39370078740157483" top="0.39370078740157483" bottom="0.39370078740157483" header="0" footer="0"/>
  <pageSetup fitToHeight="0" pageOrder="overThenDown" orientation="portrait" r:id="rId1"/>
  <rowBreaks count="2" manualBreakCount="2">
    <brk id="31" max="16383" man="1"/>
    <brk id="63" max="16383" man="1"/>
  </rowBreaks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7"/>
  <sheetViews>
    <sheetView topLeftCell="A52" zoomScale="90" zoomScaleNormal="90" workbookViewId="0">
      <selection activeCell="N29" sqref="N29"/>
    </sheetView>
  </sheetViews>
  <sheetFormatPr defaultColWidth="10.5" defaultRowHeight="11.45" customHeight="1" x14ac:dyDescent="0.2"/>
  <cols>
    <col min="1" max="1" width="1.1640625" style="2" customWidth="1"/>
    <col min="2" max="2" width="51.33203125" style="1" customWidth="1"/>
    <col min="3" max="3" width="10.83203125" style="1" customWidth="1"/>
    <col min="4" max="4" width="19.33203125" style="1" customWidth="1"/>
    <col min="5" max="5" width="20.33203125" style="1" customWidth="1"/>
    <col min="6" max="12" width="19.33203125" style="1" customWidth="1"/>
    <col min="13" max="13" width="0.1640625" style="1" customWidth="1"/>
  </cols>
  <sheetData>
    <row r="1" spans="1:13" s="122" customFormat="1" ht="11.1" customHeight="1" x14ac:dyDescent="0.2">
      <c r="A1" s="168"/>
      <c r="I1" s="168"/>
      <c r="K1" s="168"/>
      <c r="L1" s="177" t="s">
        <v>290</v>
      </c>
    </row>
    <row r="2" spans="1:13" ht="15" customHeight="1" x14ac:dyDescent="0.2">
      <c r="A2" s="164"/>
      <c r="B2" s="248" t="s">
        <v>269</v>
      </c>
      <c r="C2" s="248"/>
      <c r="D2" s="248"/>
      <c r="E2" s="248"/>
      <c r="F2" s="248"/>
      <c r="G2" s="248"/>
      <c r="H2" s="248"/>
      <c r="I2" s="248"/>
      <c r="J2" s="248"/>
      <c r="K2" s="248"/>
      <c r="L2" s="122"/>
      <c r="M2" s="122"/>
    </row>
    <row r="3" spans="1:13" ht="111" customHeight="1" x14ac:dyDescent="0.2">
      <c r="A3" s="13"/>
      <c r="B3" s="14" t="s">
        <v>11</v>
      </c>
      <c r="C3" s="14" t="s">
        <v>12</v>
      </c>
      <c r="D3" s="14" t="s">
        <v>168</v>
      </c>
      <c r="E3" s="54" t="s">
        <v>143</v>
      </c>
      <c r="F3" s="14" t="s">
        <v>69</v>
      </c>
      <c r="G3" s="14" t="s">
        <v>70</v>
      </c>
      <c r="H3" s="14" t="s">
        <v>71</v>
      </c>
      <c r="I3" s="14" t="s">
        <v>169</v>
      </c>
      <c r="J3" s="54" t="s">
        <v>73</v>
      </c>
      <c r="K3" s="54" t="s">
        <v>170</v>
      </c>
      <c r="L3" s="54" t="s">
        <v>75</v>
      </c>
    </row>
    <row r="4" spans="1:13" s="15" customFormat="1" ht="11.1" customHeight="1" x14ac:dyDescent="0.2">
      <c r="A4" s="28"/>
      <c r="B4" s="29" t="s">
        <v>15</v>
      </c>
      <c r="C4" s="29" t="s">
        <v>16</v>
      </c>
      <c r="D4" s="29" t="s">
        <v>17</v>
      </c>
      <c r="E4" s="29" t="s">
        <v>18</v>
      </c>
      <c r="F4" s="29" t="s">
        <v>19</v>
      </c>
      <c r="G4" s="29" t="s">
        <v>20</v>
      </c>
      <c r="H4" s="29" t="s">
        <v>21</v>
      </c>
      <c r="I4" s="29" t="s">
        <v>22</v>
      </c>
      <c r="J4" s="29" t="s">
        <v>76</v>
      </c>
      <c r="K4" s="29" t="s">
        <v>77</v>
      </c>
      <c r="L4" s="29" t="s">
        <v>171</v>
      </c>
    </row>
    <row r="5" spans="1:13" ht="12.95" customHeight="1" x14ac:dyDescent="0.2">
      <c r="A5" s="30"/>
      <c r="B5" s="98" t="s">
        <v>270</v>
      </c>
      <c r="C5" s="148">
        <v>16000</v>
      </c>
      <c r="D5" s="49" t="s">
        <v>34</v>
      </c>
      <c r="E5" s="49" t="s">
        <v>34</v>
      </c>
      <c r="F5" s="32">
        <f>IF(F6="-",0,F6) + IF(F19="-",0,F19) + IF(F38="-",0,F38)</f>
        <v>0</v>
      </c>
      <c r="G5" s="49" t="s">
        <v>34</v>
      </c>
      <c r="H5" s="32">
        <f>IF(H6="-",0,H6) + IF(H19="-",0,H19) + IF(H38="-",0,H38)</f>
        <v>0</v>
      </c>
      <c r="I5" s="49" t="s">
        <v>34</v>
      </c>
      <c r="J5" s="56">
        <f t="shared" ref="J5:J10" si="0">IF((IF((F5 * 1000)="-",0,(F5 * 1000)))=0,0,((IF((H5 * 1000)="-",0,(H5 * 1000))-IF((F5 * 1000)="-",0,(F5 * 1000))))/(IF((F5 * 1000)="-",0,(F5 * 1000))))*100</f>
        <v>0</v>
      </c>
      <c r="K5" s="57">
        <f>IF(K6="-",0,K6) + IF(K19="-",0,K19) + IF(K38="-",0,K38)</f>
        <v>0</v>
      </c>
      <c r="L5" s="58">
        <f t="shared" ref="L5:L10" si="1">IF(((IF((F5 * 1000)="-",0,(F5 * 1000))+IF((K5 * 1000)="-",0,(K5 * 1000))))=0,0,((IF((H5 * 1000)="-",0,(H5 * 1000))-IF((F5 * 1000)="-",0,(F5 * 1000))-IF((K5 * 1000)="-",0,(K5 * 1000))))/((IF((F5 * 1000)="-",0,(F5 * 1000))+IF((K5 * 1000)="-",0,(K5 * 1000)))))*100</f>
        <v>0</v>
      </c>
    </row>
    <row r="6" spans="1:13" ht="51" customHeight="1" x14ac:dyDescent="0.2">
      <c r="A6" s="30"/>
      <c r="B6" s="165" t="s">
        <v>271</v>
      </c>
      <c r="C6" s="99">
        <v>16100</v>
      </c>
      <c r="D6" s="43" t="s">
        <v>34</v>
      </c>
      <c r="E6" s="43" t="s">
        <v>34</v>
      </c>
      <c r="F6" s="20">
        <f>IF(F7="-",0,F7) + IF(F8="-",0,F8) + IF(F9="-",0,F9) + IF(F10="-",0,F10) + IF(F11="-",0,F11) + IF(F15="-",0,F15) + IF(F16="-",0,F16) + IF(F17="-",0,F17) + IF(F18="-",0,F18)</f>
        <v>0</v>
      </c>
      <c r="G6" s="43" t="s">
        <v>34</v>
      </c>
      <c r="H6" s="20">
        <f>IF(H7="-",0,H7) + IF(H8="-",0,H8) + IF(H9="-",0,H9) + IF(H10="-",0,H10) + IF(H11="-",0,H11) + IF(H15="-",0,H15) + IF(H16="-",0,H16) + IF(H17="-",0,H17) + IF(H18="-",0,H18)</f>
        <v>0</v>
      </c>
      <c r="I6" s="43" t="s">
        <v>34</v>
      </c>
      <c r="J6" s="59">
        <f>IF((IF((F6 * 1000)="-",0,(F6 * 1000)))=0,0,((IF((H6 * 1000)="-",0,(H6 * 1000))-IF((F6 * 1000)="-",0,(F6 * 1000))))/(IF((F6 * 1000)="-",0,(F6 * 1000))))*100</f>
        <v>0</v>
      </c>
      <c r="K6" s="60">
        <f>IF(K7="-",0,K7) + IF(K8="-",0,K8) + IF(K9="-",0,K9) + IF(K10="-",0,K10) + IF(K11="-",0,K11) + IF(K15="-",0,K15) + IF(K16="-",0,K16) + IF(K17="-",0,K17) + IF(K18="-",0,K18)</f>
        <v>0</v>
      </c>
      <c r="L6" s="61">
        <f>IF(((IF((F6 * 1000)="-",0,(F6 * 1000))+IF((K6 * 1000)="-",0,(K6 * 1000))))=0,0,((IF((H6 * 1000)="-",0,(H6 * 1000))-IF((F6 * 1000)="-",0,(F6 * 1000))-IF((K6 * 1000)="-",0,(K6 * 1000))))/((IF((F6 * 1000)="-",0,(F6 * 1000))+IF((K6 * 1000)="-",0,(K6 * 1000)))))*100</f>
        <v>0</v>
      </c>
    </row>
    <row r="7" spans="1:13" ht="39.6" customHeight="1" x14ac:dyDescent="0.2">
      <c r="A7" s="36"/>
      <c r="B7" s="105" t="s">
        <v>115</v>
      </c>
      <c r="C7" s="106">
        <v>16110</v>
      </c>
      <c r="D7" s="41">
        <v>0</v>
      </c>
      <c r="E7" s="43" t="s">
        <v>34</v>
      </c>
      <c r="F7" s="21">
        <v>0</v>
      </c>
      <c r="G7" s="37">
        <f t="shared" ref="G7:G10" si="2">IF((IF(D7="-",0,D7))=0,0,(IF((F7 * 1000)="-",0,(F7 * 1000)))/(IF(D7="-",0,D7)))</f>
        <v>0</v>
      </c>
      <c r="H7" s="21">
        <v>0</v>
      </c>
      <c r="I7" s="37">
        <f t="shared" ref="I7:I10" si="3">IF((IF(D7="-",0,D7))=0,0,(IF((H7 * 1000)="-",0,(H7 * 1000)))/(IF(D7="-",0,D7)))</f>
        <v>0</v>
      </c>
      <c r="J7" s="59">
        <f t="shared" si="0"/>
        <v>0</v>
      </c>
      <c r="K7" s="64">
        <v>0</v>
      </c>
      <c r="L7" s="61">
        <f t="shared" si="1"/>
        <v>0</v>
      </c>
    </row>
    <row r="8" spans="1:13" ht="26.1" customHeight="1" x14ac:dyDescent="0.2">
      <c r="A8" s="36"/>
      <c r="B8" s="105" t="s">
        <v>124</v>
      </c>
      <c r="C8" s="106">
        <v>16120</v>
      </c>
      <c r="D8" s="41">
        <v>0</v>
      </c>
      <c r="E8" s="43" t="s">
        <v>34</v>
      </c>
      <c r="F8" s="21">
        <v>0</v>
      </c>
      <c r="G8" s="37">
        <f t="shared" si="2"/>
        <v>0</v>
      </c>
      <c r="H8" s="21">
        <v>0</v>
      </c>
      <c r="I8" s="37">
        <f t="shared" si="3"/>
        <v>0</v>
      </c>
      <c r="J8" s="59">
        <f t="shared" si="0"/>
        <v>0</v>
      </c>
      <c r="K8" s="64">
        <v>0</v>
      </c>
      <c r="L8" s="61">
        <f t="shared" si="1"/>
        <v>0</v>
      </c>
    </row>
    <row r="9" spans="1:13" ht="38.1" customHeight="1" x14ac:dyDescent="0.2">
      <c r="A9" s="36"/>
      <c r="B9" s="105" t="s">
        <v>125</v>
      </c>
      <c r="C9" s="106">
        <v>16130</v>
      </c>
      <c r="D9" s="41">
        <v>0</v>
      </c>
      <c r="E9" s="43" t="s">
        <v>34</v>
      </c>
      <c r="F9" s="21">
        <v>0</v>
      </c>
      <c r="G9" s="37">
        <f t="shared" si="2"/>
        <v>0</v>
      </c>
      <c r="H9" s="21">
        <v>0</v>
      </c>
      <c r="I9" s="37">
        <f t="shared" si="3"/>
        <v>0</v>
      </c>
      <c r="J9" s="59">
        <f t="shared" si="0"/>
        <v>0</v>
      </c>
      <c r="K9" s="64">
        <v>0</v>
      </c>
      <c r="L9" s="61">
        <f t="shared" si="1"/>
        <v>0</v>
      </c>
    </row>
    <row r="10" spans="1:13" ht="26.1" customHeight="1" x14ac:dyDescent="0.2">
      <c r="A10" s="36"/>
      <c r="B10" s="94" t="s">
        <v>126</v>
      </c>
      <c r="C10" s="106">
        <v>16140</v>
      </c>
      <c r="D10" s="41">
        <v>0</v>
      </c>
      <c r="E10" s="43" t="s">
        <v>34</v>
      </c>
      <c r="F10" s="21">
        <v>0</v>
      </c>
      <c r="G10" s="37">
        <f t="shared" si="2"/>
        <v>0</v>
      </c>
      <c r="H10" s="21">
        <v>0</v>
      </c>
      <c r="I10" s="37">
        <f t="shared" si="3"/>
        <v>0</v>
      </c>
      <c r="J10" s="59">
        <f t="shared" si="0"/>
        <v>0</v>
      </c>
      <c r="K10" s="64">
        <v>0</v>
      </c>
      <c r="L10" s="61">
        <f t="shared" si="1"/>
        <v>0</v>
      </c>
    </row>
    <row r="11" spans="1:13" ht="26.1" customHeight="1" x14ac:dyDescent="0.2">
      <c r="A11" s="36"/>
      <c r="B11" s="94" t="s">
        <v>272</v>
      </c>
      <c r="C11" s="106">
        <v>16160</v>
      </c>
      <c r="D11" s="37">
        <f>IF(D12="-",0,D12) + IF(D13="-",0,D13) + IF(D14="-",0,D14)</f>
        <v>0</v>
      </c>
      <c r="E11" s="43" t="s">
        <v>34</v>
      </c>
      <c r="F11" s="20">
        <f>IF(F12="-",0,F12) + IF(F13="-",0,F13) + IF(F14="-",0,F14)</f>
        <v>0</v>
      </c>
      <c r="G11" s="37">
        <f t="shared" ref="G11:G17" si="4">IF((IF(D11="-",0,D11))=0,0,(IF((F11 * 1000)="-",0,(F11 * 1000)))/(IF(D11="-",0,D11)))</f>
        <v>0</v>
      </c>
      <c r="H11" s="20">
        <f>IF(H12="-",0,H12) + IF(H13="-",0,H13) + IF(H14="-",0,H14)</f>
        <v>0</v>
      </c>
      <c r="I11" s="37">
        <f t="shared" ref="I11:I17" si="5">IF((IF(D11="-",0,D11))=0,0,(IF((H11 * 1000)="-",0,(H11 * 1000)))/(IF(D11="-",0,D11)))</f>
        <v>0</v>
      </c>
      <c r="J11" s="59">
        <f t="shared" ref="J11:J28" si="6">IF((IF((F11 * 1000)="-",0,(F11 * 1000)))=0,0,((IF((H11 * 1000)="-",0,(H11 * 1000))-IF((F11 * 1000)="-",0,(F11 * 1000))))/(IF((F11 * 1000)="-",0,(F11 * 1000))))*100</f>
        <v>0</v>
      </c>
      <c r="K11" s="60">
        <f>IF(K12="-",0,K12) + IF(K13="-",0,K13) + IF(K14="-",0,K14)</f>
        <v>0</v>
      </c>
      <c r="L11" s="61">
        <f t="shared" ref="L11:L28" si="7">IF(((IF((F11 * 1000)="-",0,(F11 * 1000))+IF((K11 * 1000)="-",0,(K11 * 1000))))=0,0,((IF((H11 * 1000)="-",0,(H11 * 1000))-IF((F11 * 1000)="-",0,(F11 * 1000))-IF((K11 * 1000)="-",0,(K11 * 1000))))/((IF((F11 * 1000)="-",0,(F11 * 1000))+IF((K11 * 1000)="-",0,(K11 * 1000)))))*100</f>
        <v>0</v>
      </c>
    </row>
    <row r="12" spans="1:13" ht="26.1" customHeight="1" x14ac:dyDescent="0.2">
      <c r="A12" s="42"/>
      <c r="B12" s="133" t="s">
        <v>127</v>
      </c>
      <c r="C12" s="106">
        <v>16161</v>
      </c>
      <c r="D12" s="41">
        <v>0</v>
      </c>
      <c r="E12" s="43" t="s">
        <v>34</v>
      </c>
      <c r="F12" s="21">
        <v>0</v>
      </c>
      <c r="G12" s="37">
        <f t="shared" si="4"/>
        <v>0</v>
      </c>
      <c r="H12" s="21">
        <v>0</v>
      </c>
      <c r="I12" s="37">
        <f t="shared" si="5"/>
        <v>0</v>
      </c>
      <c r="J12" s="59">
        <f t="shared" si="6"/>
        <v>0</v>
      </c>
      <c r="K12" s="64">
        <v>0</v>
      </c>
      <c r="L12" s="61">
        <f t="shared" si="7"/>
        <v>0</v>
      </c>
    </row>
    <row r="13" spans="1:13" ht="12.95" customHeight="1" x14ac:dyDescent="0.2">
      <c r="A13" s="42"/>
      <c r="B13" s="133" t="s">
        <v>128</v>
      </c>
      <c r="C13" s="106">
        <v>16162</v>
      </c>
      <c r="D13" s="41">
        <v>0</v>
      </c>
      <c r="E13" s="43" t="s">
        <v>34</v>
      </c>
      <c r="F13" s="21">
        <v>0</v>
      </c>
      <c r="G13" s="37">
        <f t="shared" si="4"/>
        <v>0</v>
      </c>
      <c r="H13" s="21">
        <v>0</v>
      </c>
      <c r="I13" s="37">
        <f t="shared" si="5"/>
        <v>0</v>
      </c>
      <c r="J13" s="59">
        <f t="shared" si="6"/>
        <v>0</v>
      </c>
      <c r="K13" s="64">
        <v>0</v>
      </c>
      <c r="L13" s="61">
        <f t="shared" si="7"/>
        <v>0</v>
      </c>
    </row>
    <row r="14" spans="1:13" ht="12.95" customHeight="1" x14ac:dyDescent="0.2">
      <c r="A14" s="42"/>
      <c r="B14" s="133" t="s">
        <v>129</v>
      </c>
      <c r="C14" s="106">
        <v>16163</v>
      </c>
      <c r="D14" s="41">
        <v>0</v>
      </c>
      <c r="E14" s="43" t="s">
        <v>34</v>
      </c>
      <c r="F14" s="21">
        <v>0</v>
      </c>
      <c r="G14" s="37">
        <f t="shared" si="4"/>
        <v>0</v>
      </c>
      <c r="H14" s="21">
        <v>0</v>
      </c>
      <c r="I14" s="37">
        <f t="shared" si="5"/>
        <v>0</v>
      </c>
      <c r="J14" s="59">
        <f t="shared" si="6"/>
        <v>0</v>
      </c>
      <c r="K14" s="64">
        <v>0</v>
      </c>
      <c r="L14" s="61">
        <f t="shared" si="7"/>
        <v>0</v>
      </c>
    </row>
    <row r="15" spans="1:13" ht="26.1" customHeight="1" x14ac:dyDescent="0.2">
      <c r="A15" s="42"/>
      <c r="B15" s="94" t="s">
        <v>130</v>
      </c>
      <c r="C15" s="106">
        <v>16169</v>
      </c>
      <c r="D15" s="41">
        <v>0</v>
      </c>
      <c r="E15" s="43" t="s">
        <v>34</v>
      </c>
      <c r="F15" s="21">
        <v>0</v>
      </c>
      <c r="G15" s="37">
        <f t="shared" si="4"/>
        <v>0</v>
      </c>
      <c r="H15" s="21">
        <v>0</v>
      </c>
      <c r="I15" s="37">
        <f t="shared" si="5"/>
        <v>0</v>
      </c>
      <c r="J15" s="59">
        <f t="shared" si="6"/>
        <v>0</v>
      </c>
      <c r="K15" s="64">
        <v>0</v>
      </c>
      <c r="L15" s="61">
        <f t="shared" si="7"/>
        <v>0</v>
      </c>
    </row>
    <row r="16" spans="1:13" ht="39.6" customHeight="1" x14ac:dyDescent="0.2">
      <c r="A16" s="36"/>
      <c r="B16" s="94" t="s">
        <v>131</v>
      </c>
      <c r="C16" s="166">
        <v>16170</v>
      </c>
      <c r="D16" s="41">
        <v>0</v>
      </c>
      <c r="E16" s="43" t="s">
        <v>34</v>
      </c>
      <c r="F16" s="21">
        <v>0</v>
      </c>
      <c r="G16" s="37">
        <f t="shared" si="4"/>
        <v>0</v>
      </c>
      <c r="H16" s="21">
        <v>0</v>
      </c>
      <c r="I16" s="37">
        <f t="shared" si="5"/>
        <v>0</v>
      </c>
      <c r="J16" s="59">
        <f t="shared" si="6"/>
        <v>0</v>
      </c>
      <c r="K16" s="64">
        <v>0</v>
      </c>
      <c r="L16" s="61">
        <f t="shared" si="7"/>
        <v>0</v>
      </c>
    </row>
    <row r="17" spans="1:12" ht="26.1" customHeight="1" x14ac:dyDescent="0.2">
      <c r="A17" s="36"/>
      <c r="B17" s="94" t="s">
        <v>172</v>
      </c>
      <c r="C17" s="106">
        <v>16180</v>
      </c>
      <c r="D17" s="41">
        <v>0</v>
      </c>
      <c r="E17" s="43" t="s">
        <v>34</v>
      </c>
      <c r="F17" s="21">
        <v>0</v>
      </c>
      <c r="G17" s="37">
        <f t="shared" si="4"/>
        <v>0</v>
      </c>
      <c r="H17" s="21">
        <v>0</v>
      </c>
      <c r="I17" s="37">
        <f t="shared" si="5"/>
        <v>0</v>
      </c>
      <c r="J17" s="59">
        <f t="shared" si="6"/>
        <v>0</v>
      </c>
      <c r="K17" s="64">
        <v>0</v>
      </c>
      <c r="L17" s="61">
        <f t="shared" si="7"/>
        <v>0</v>
      </c>
    </row>
    <row r="18" spans="1:12" ht="26.1" customHeight="1" x14ac:dyDescent="0.2">
      <c r="A18" s="36"/>
      <c r="B18" s="94" t="s">
        <v>173</v>
      </c>
      <c r="C18" s="106">
        <v>16190</v>
      </c>
      <c r="D18" s="43" t="s">
        <v>34</v>
      </c>
      <c r="E18" s="43" t="s">
        <v>34</v>
      </c>
      <c r="F18" s="21">
        <v>0</v>
      </c>
      <c r="G18" s="43" t="s">
        <v>34</v>
      </c>
      <c r="H18" s="21">
        <v>0</v>
      </c>
      <c r="I18" s="43" t="s">
        <v>34</v>
      </c>
      <c r="J18" s="59">
        <f t="shared" si="6"/>
        <v>0</v>
      </c>
      <c r="K18" s="64">
        <v>0</v>
      </c>
      <c r="L18" s="61">
        <f t="shared" si="7"/>
        <v>0</v>
      </c>
    </row>
    <row r="19" spans="1:12" ht="51" customHeight="1" x14ac:dyDescent="0.2">
      <c r="A19" s="30"/>
      <c r="B19" s="98" t="s">
        <v>273</v>
      </c>
      <c r="C19" s="99">
        <v>16200</v>
      </c>
      <c r="D19" s="43" t="s">
        <v>34</v>
      </c>
      <c r="E19" s="43" t="s">
        <v>34</v>
      </c>
      <c r="F19" s="20">
        <f>IF(F20="-",0,F20) + IF(F21="-",0,F21) + IF(F28="-",0,F28) + IF(F32="-",0,F32) + IF(F33="-",0,F33) + IF(F34="-",0,F34) + IF(F36="-",0,F36)</f>
        <v>0</v>
      </c>
      <c r="G19" s="43" t="s">
        <v>34</v>
      </c>
      <c r="H19" s="20">
        <f>IF(H20="-",0,H20) + IF(H21="-",0,H21) + IF(H28="-",0,H28) + IF(H32="-",0,H32) + IF(H33="-",0,H33) + IF(H34="-",0,H34) + IF(H36="-",0,H36)</f>
        <v>0</v>
      </c>
      <c r="I19" s="43" t="s">
        <v>34</v>
      </c>
      <c r="J19" s="59">
        <f t="shared" si="6"/>
        <v>0</v>
      </c>
      <c r="K19" s="60">
        <f>IF(K20="-",0,K20) + IF(K21="-",0,K21) + IF(K28="-",0,K28) + IF(K32="-",0,K32) + IF(K33="-",0,K33) + IF(K34="-",0,K34) + IF(K36="-",0,K36)</f>
        <v>0</v>
      </c>
      <c r="L19" s="61">
        <f t="shared" si="7"/>
        <v>0</v>
      </c>
    </row>
    <row r="20" spans="1:12" ht="12.95" customHeight="1" x14ac:dyDescent="0.2">
      <c r="A20" s="82"/>
      <c r="B20" s="114" t="s">
        <v>134</v>
      </c>
      <c r="C20" s="169">
        <v>16210</v>
      </c>
      <c r="D20" s="41">
        <v>0</v>
      </c>
      <c r="E20" s="37">
        <f>IF(D20="-",0,D20)</f>
        <v>0</v>
      </c>
      <c r="F20" s="21">
        <v>0</v>
      </c>
      <c r="G20" s="37">
        <f>IF((IF(D20="-",0,D20))=0,0,(IF((F20 * 1000)="-",0,(F20 * 1000)))/(IF(D20="-",0,D20)))</f>
        <v>0</v>
      </c>
      <c r="H20" s="21">
        <v>0</v>
      </c>
      <c r="I20" s="37">
        <f>IF((IF(D20="-",0,D20))=0,0,(IF((H20 * 1000)="-",0,(H20 * 1000)))/(IF(D20="-",0,D20)))</f>
        <v>0</v>
      </c>
      <c r="J20" s="59">
        <f t="shared" si="6"/>
        <v>0</v>
      </c>
      <c r="K20" s="64">
        <v>0</v>
      </c>
      <c r="L20" s="61">
        <f t="shared" si="7"/>
        <v>0</v>
      </c>
    </row>
    <row r="21" spans="1:12" ht="54.6" customHeight="1" x14ac:dyDescent="0.2">
      <c r="A21" s="82"/>
      <c r="B21" s="114" t="s">
        <v>274</v>
      </c>
      <c r="C21" s="169">
        <v>16220</v>
      </c>
      <c r="D21" s="43" t="s">
        <v>34</v>
      </c>
      <c r="E21" s="43" t="s">
        <v>34</v>
      </c>
      <c r="F21" s="20">
        <f>IF(F22="-",0,F22) + IF(F23="-",0,F23) + IF(F24="-",0,F24) + IF(F25="-",0,F25) + IF(F26="-",0,F26) + IF(F27="-",0,F27)</f>
        <v>0</v>
      </c>
      <c r="G21" s="43" t="s">
        <v>34</v>
      </c>
      <c r="H21" s="20">
        <f>IF(H22="-",0,H22) + IF(H23="-",0,H23) + IF(H24="-",0,H24) + IF(H25="-",0,H25) + IF(H26="-",0,H26) + IF(H27="-",0,H27)</f>
        <v>0</v>
      </c>
      <c r="I21" s="43" t="s">
        <v>34</v>
      </c>
      <c r="J21" s="59">
        <f t="shared" si="6"/>
        <v>0</v>
      </c>
      <c r="K21" s="60">
        <f>IF(K22="-",0,K22) + IF(K23="-",0,K23) + IF(K24="-",0,K24) + IF(K25="-",0,K25) + IF(K26="-",0,K26) + IF(K27="-",0,K27)</f>
        <v>0</v>
      </c>
      <c r="L21" s="61">
        <f t="shared" si="7"/>
        <v>0</v>
      </c>
    </row>
    <row r="22" spans="1:12" ht="38.1" customHeight="1" x14ac:dyDescent="0.2">
      <c r="A22" s="40"/>
      <c r="B22" s="96" t="s">
        <v>135</v>
      </c>
      <c r="C22" s="169">
        <v>16221</v>
      </c>
      <c r="D22" s="41">
        <v>0</v>
      </c>
      <c r="E22" s="37">
        <f t="shared" ref="E22:E26" si="8">IF(D22="-",0,D22)</f>
        <v>0</v>
      </c>
      <c r="F22" s="21">
        <v>0</v>
      </c>
      <c r="G22" s="37">
        <f t="shared" ref="G22:G28" si="9">IF((IF(D22="-",0,D22))=0,0,(IF((F22 * 1000)="-",0,(F22 * 1000)))/(IF(D22="-",0,D22)))</f>
        <v>0</v>
      </c>
      <c r="H22" s="21">
        <v>0</v>
      </c>
      <c r="I22" s="37">
        <f t="shared" ref="I22:I28" si="10">IF((IF(D22="-",0,D22))=0,0,(IF((H22 * 1000)="-",0,(H22 * 1000)))/(IF(D22="-",0,D22)))</f>
        <v>0</v>
      </c>
      <c r="J22" s="59">
        <f t="shared" si="6"/>
        <v>0</v>
      </c>
      <c r="K22" s="64">
        <v>0</v>
      </c>
      <c r="L22" s="61">
        <f t="shared" si="7"/>
        <v>0</v>
      </c>
    </row>
    <row r="23" spans="1:12" ht="28.15" customHeight="1" x14ac:dyDescent="0.2">
      <c r="A23" s="40"/>
      <c r="B23" s="96" t="s">
        <v>136</v>
      </c>
      <c r="C23" s="169">
        <v>16222</v>
      </c>
      <c r="D23" s="41">
        <v>0</v>
      </c>
      <c r="E23" s="37">
        <f t="shared" si="8"/>
        <v>0</v>
      </c>
      <c r="F23" s="21">
        <v>0</v>
      </c>
      <c r="G23" s="37">
        <f t="shared" si="9"/>
        <v>0</v>
      </c>
      <c r="H23" s="21">
        <v>0</v>
      </c>
      <c r="I23" s="37">
        <f t="shared" si="10"/>
        <v>0</v>
      </c>
      <c r="J23" s="59">
        <f t="shared" si="6"/>
        <v>0</v>
      </c>
      <c r="K23" s="64">
        <v>0</v>
      </c>
      <c r="L23" s="61">
        <f t="shared" si="7"/>
        <v>0</v>
      </c>
    </row>
    <row r="24" spans="1:12" ht="26.1" customHeight="1" x14ac:dyDescent="0.2">
      <c r="A24" s="40"/>
      <c r="B24" s="96" t="s">
        <v>137</v>
      </c>
      <c r="C24" s="169">
        <v>16223</v>
      </c>
      <c r="D24" s="41">
        <v>0</v>
      </c>
      <c r="E24" s="37">
        <f t="shared" si="8"/>
        <v>0</v>
      </c>
      <c r="F24" s="21">
        <v>0</v>
      </c>
      <c r="G24" s="37">
        <f t="shared" si="9"/>
        <v>0</v>
      </c>
      <c r="H24" s="21">
        <v>0</v>
      </c>
      <c r="I24" s="37">
        <f t="shared" si="10"/>
        <v>0</v>
      </c>
      <c r="J24" s="59">
        <f t="shared" si="6"/>
        <v>0</v>
      </c>
      <c r="K24" s="64">
        <v>0</v>
      </c>
      <c r="L24" s="61">
        <f t="shared" si="7"/>
        <v>0</v>
      </c>
    </row>
    <row r="25" spans="1:12" ht="26.1" customHeight="1" x14ac:dyDescent="0.2">
      <c r="A25" s="40"/>
      <c r="B25" s="96" t="s">
        <v>138</v>
      </c>
      <c r="C25" s="169">
        <v>16224</v>
      </c>
      <c r="D25" s="41">
        <v>0</v>
      </c>
      <c r="E25" s="37">
        <f t="shared" si="8"/>
        <v>0</v>
      </c>
      <c r="F25" s="21">
        <v>0</v>
      </c>
      <c r="G25" s="37">
        <f t="shared" si="9"/>
        <v>0</v>
      </c>
      <c r="H25" s="21">
        <v>0</v>
      </c>
      <c r="I25" s="37">
        <f t="shared" si="10"/>
        <v>0</v>
      </c>
      <c r="J25" s="59">
        <f t="shared" si="6"/>
        <v>0</v>
      </c>
      <c r="K25" s="64">
        <v>0</v>
      </c>
      <c r="L25" s="61">
        <f t="shared" si="7"/>
        <v>0</v>
      </c>
    </row>
    <row r="26" spans="1:12" ht="26.1" customHeight="1" x14ac:dyDescent="0.2">
      <c r="A26" s="40"/>
      <c r="B26" s="96" t="s">
        <v>139</v>
      </c>
      <c r="C26" s="169">
        <v>16225</v>
      </c>
      <c r="D26" s="41">
        <v>0</v>
      </c>
      <c r="E26" s="37">
        <f t="shared" si="8"/>
        <v>0</v>
      </c>
      <c r="F26" s="21">
        <v>0</v>
      </c>
      <c r="G26" s="37">
        <f t="shared" si="9"/>
        <v>0</v>
      </c>
      <c r="H26" s="21">
        <v>0</v>
      </c>
      <c r="I26" s="37">
        <f t="shared" si="10"/>
        <v>0</v>
      </c>
      <c r="J26" s="59">
        <f t="shared" si="6"/>
        <v>0</v>
      </c>
      <c r="K26" s="64">
        <v>0</v>
      </c>
      <c r="L26" s="61">
        <f t="shared" si="7"/>
        <v>0</v>
      </c>
    </row>
    <row r="27" spans="1:12" ht="38.1" customHeight="1" x14ac:dyDescent="0.2">
      <c r="A27" s="40"/>
      <c r="B27" s="96" t="s">
        <v>140</v>
      </c>
      <c r="C27" s="169">
        <v>16229</v>
      </c>
      <c r="D27" s="41">
        <v>0</v>
      </c>
      <c r="E27" s="41">
        <v>0</v>
      </c>
      <c r="F27" s="21">
        <v>0</v>
      </c>
      <c r="G27" s="37">
        <f t="shared" si="9"/>
        <v>0</v>
      </c>
      <c r="H27" s="21">
        <v>0</v>
      </c>
      <c r="I27" s="37">
        <f t="shared" si="10"/>
        <v>0</v>
      </c>
      <c r="J27" s="59">
        <f t="shared" si="6"/>
        <v>0</v>
      </c>
      <c r="K27" s="64">
        <v>0</v>
      </c>
      <c r="L27" s="61">
        <f t="shared" si="7"/>
        <v>0</v>
      </c>
    </row>
    <row r="28" spans="1:12" s="75" customFormat="1" ht="38.1" customHeight="1" x14ac:dyDescent="0.2">
      <c r="A28" s="82"/>
      <c r="B28" s="114" t="s">
        <v>141</v>
      </c>
      <c r="C28" s="170">
        <v>16230</v>
      </c>
      <c r="D28" s="78">
        <v>0</v>
      </c>
      <c r="E28" s="78">
        <v>0</v>
      </c>
      <c r="F28" s="47">
        <v>0</v>
      </c>
      <c r="G28" s="83">
        <f t="shared" si="9"/>
        <v>0</v>
      </c>
      <c r="H28" s="47">
        <v>0</v>
      </c>
      <c r="I28" s="83">
        <f t="shared" si="10"/>
        <v>0</v>
      </c>
      <c r="J28" s="66">
        <f t="shared" si="6"/>
        <v>0</v>
      </c>
      <c r="K28" s="67">
        <v>0</v>
      </c>
      <c r="L28" s="68">
        <f t="shared" si="7"/>
        <v>0</v>
      </c>
    </row>
    <row r="29" spans="1:12" s="1" customFormat="1" ht="11.1" customHeight="1" x14ac:dyDescent="0.2">
      <c r="A29" s="81"/>
      <c r="I29" s="81"/>
      <c r="K29" s="81"/>
      <c r="L29" s="177" t="s">
        <v>292</v>
      </c>
    </row>
    <row r="30" spans="1:12" ht="111.6" customHeight="1" x14ac:dyDescent="0.2">
      <c r="A30" s="13"/>
      <c r="B30" s="14" t="s">
        <v>11</v>
      </c>
      <c r="C30" s="14" t="s">
        <v>12</v>
      </c>
      <c r="D30" s="14" t="s">
        <v>168</v>
      </c>
      <c r="E30" s="54" t="s">
        <v>143</v>
      </c>
      <c r="F30" s="14" t="s">
        <v>69</v>
      </c>
      <c r="G30" s="14" t="s">
        <v>70</v>
      </c>
      <c r="H30" s="14" t="s">
        <v>71</v>
      </c>
      <c r="I30" s="14" t="s">
        <v>169</v>
      </c>
      <c r="J30" s="54" t="s">
        <v>73</v>
      </c>
      <c r="K30" s="54" t="s">
        <v>170</v>
      </c>
      <c r="L30" s="54" t="s">
        <v>75</v>
      </c>
    </row>
    <row r="31" spans="1:12" s="15" customFormat="1" ht="11.1" customHeight="1" x14ac:dyDescent="0.2">
      <c r="A31" s="28"/>
      <c r="B31" s="29" t="s">
        <v>15</v>
      </c>
      <c r="C31" s="29" t="s">
        <v>16</v>
      </c>
      <c r="D31" s="29" t="s">
        <v>17</v>
      </c>
      <c r="E31" s="29" t="s">
        <v>18</v>
      </c>
      <c r="F31" s="29" t="s">
        <v>19</v>
      </c>
      <c r="G31" s="29" t="s">
        <v>20</v>
      </c>
      <c r="H31" s="29" t="s">
        <v>21</v>
      </c>
      <c r="I31" s="29" t="s">
        <v>22</v>
      </c>
      <c r="J31" s="29" t="s">
        <v>76</v>
      </c>
      <c r="K31" s="29" t="s">
        <v>77</v>
      </c>
      <c r="L31" s="29" t="s">
        <v>171</v>
      </c>
    </row>
    <row r="32" spans="1:12" ht="12.95" customHeight="1" x14ac:dyDescent="0.2">
      <c r="A32" s="82"/>
      <c r="B32" s="114" t="s">
        <v>144</v>
      </c>
      <c r="C32" s="171">
        <v>16240</v>
      </c>
      <c r="D32" s="79">
        <v>0</v>
      </c>
      <c r="E32" s="79">
        <v>0</v>
      </c>
      <c r="F32" s="80">
        <v>0</v>
      </c>
      <c r="G32" s="84">
        <f>IF((IF(D32="-",0,D32))=0,0,(IF((F32 * 1000)="-",0,(F32 * 1000)))/(IF(D32="-",0,D32)))</f>
        <v>0</v>
      </c>
      <c r="H32" s="80">
        <v>0</v>
      </c>
      <c r="I32" s="84">
        <f>IF((IF(D32="-",0,D32))=0,0,(IF((H32 * 1000)="-",0,(H32 * 1000)))/(IF(D32="-",0,D32)))</f>
        <v>0</v>
      </c>
      <c r="J32" s="56">
        <f t="shared" ref="J32:J57" si="11">IF((IF((F32 * 1000)="-",0,(F32 * 1000)))=0,0,((IF((H32 * 1000)="-",0,(H32 * 1000))-IF((F32 * 1000)="-",0,(F32 * 1000))))/(IF((F32 * 1000)="-",0,(F32 * 1000))))*100</f>
        <v>0</v>
      </c>
      <c r="K32" s="85">
        <v>0</v>
      </c>
      <c r="L32" s="58">
        <f t="shared" ref="L32:L57" si="12">IF(((IF((F32 * 1000)="-",0,(F32 * 1000))+IF((K32 * 1000)="-",0,(K32 * 1000))))=0,0,((IF((H32 * 1000)="-",0,(H32 * 1000))-IF((F32 * 1000)="-",0,(F32 * 1000))-IF((K32 * 1000)="-",0,(K32 * 1000))))/((IF((F32 * 1000)="-",0,(F32 * 1000))+IF((K32 * 1000)="-",0,(K32 * 1000)))))*100</f>
        <v>0</v>
      </c>
    </row>
    <row r="33" spans="1:12" ht="94.15" customHeight="1" x14ac:dyDescent="0.2">
      <c r="A33" s="82"/>
      <c r="B33" s="114" t="s">
        <v>145</v>
      </c>
      <c r="C33" s="169">
        <v>16250</v>
      </c>
      <c r="D33" s="41">
        <v>0</v>
      </c>
      <c r="E33" s="43" t="s">
        <v>34</v>
      </c>
      <c r="F33" s="21">
        <v>0</v>
      </c>
      <c r="G33" s="37">
        <f>IF((IF(D33="-",0,D33))=0,0,(IF((F33 * 1000)="-",0,(F33 * 1000)))/(IF(D33="-",0,D33)))</f>
        <v>0</v>
      </c>
      <c r="H33" s="21">
        <v>0</v>
      </c>
      <c r="I33" s="37">
        <f>IF((IF(D33="-",0,D33))=0,0,(IF((H33 * 1000)="-",0,(H33 * 1000)))/(IF(D33="-",0,D33)))</f>
        <v>0</v>
      </c>
      <c r="J33" s="59">
        <f t="shared" si="11"/>
        <v>0</v>
      </c>
      <c r="K33" s="64">
        <v>0</v>
      </c>
      <c r="L33" s="61">
        <f t="shared" si="12"/>
        <v>0</v>
      </c>
    </row>
    <row r="34" spans="1:12" s="75" customFormat="1" ht="12.95" customHeight="1" x14ac:dyDescent="0.2">
      <c r="A34" s="82"/>
      <c r="B34" s="114" t="s">
        <v>174</v>
      </c>
      <c r="C34" s="169">
        <v>16290</v>
      </c>
      <c r="D34" s="43" t="s">
        <v>34</v>
      </c>
      <c r="E34" s="43" t="s">
        <v>34</v>
      </c>
      <c r="F34" s="21">
        <v>0</v>
      </c>
      <c r="G34" s="43" t="s">
        <v>34</v>
      </c>
      <c r="H34" s="21">
        <v>0</v>
      </c>
      <c r="I34" s="43" t="s">
        <v>34</v>
      </c>
      <c r="J34" s="59">
        <f t="shared" si="11"/>
        <v>0</v>
      </c>
      <c r="K34" s="64">
        <v>0</v>
      </c>
      <c r="L34" s="61">
        <f t="shared" si="12"/>
        <v>0</v>
      </c>
    </row>
    <row r="35" spans="1:12" ht="27" customHeight="1" x14ac:dyDescent="0.2">
      <c r="A35" s="82"/>
      <c r="B35" s="133" t="s">
        <v>147</v>
      </c>
      <c r="C35" s="169" t="s">
        <v>275</v>
      </c>
      <c r="D35" s="41">
        <v>0</v>
      </c>
      <c r="E35" s="43" t="s">
        <v>34</v>
      </c>
      <c r="F35" s="21">
        <v>0</v>
      </c>
      <c r="G35" s="37">
        <f>IF((IF(D35="-",0,D35))=0,0,(IF((F35 * 1000)="-",0,(F35 * 1000)))/(IF(D35="-",0,D35)))</f>
        <v>0</v>
      </c>
      <c r="H35" s="21">
        <v>0</v>
      </c>
      <c r="I35" s="37">
        <f>IF((IF(D35="-",0,D35))=0,0,(IF((H35 * 1000)="-",0,(H35 * 1000)))/(IF(D35="-",0,D35)))</f>
        <v>0</v>
      </c>
      <c r="J35" s="59">
        <f t="shared" si="11"/>
        <v>0</v>
      </c>
      <c r="K35" s="64">
        <v>0</v>
      </c>
      <c r="L35" s="61">
        <f t="shared" si="12"/>
        <v>0</v>
      </c>
    </row>
    <row r="36" spans="1:12" ht="26.1" customHeight="1" x14ac:dyDescent="0.2">
      <c r="A36" s="82"/>
      <c r="B36" s="94" t="s">
        <v>148</v>
      </c>
      <c r="C36" s="169">
        <v>16295</v>
      </c>
      <c r="D36" s="41">
        <v>0</v>
      </c>
      <c r="E36" s="43" t="s">
        <v>34</v>
      </c>
      <c r="F36" s="21">
        <v>0</v>
      </c>
      <c r="G36" s="37">
        <f>IF((IF(D36="-",0,D36))=0,0,(IF((F36 * 1000)="-",0,(F36 * 1000)))/(IF(D36="-",0,D36)))</f>
        <v>0</v>
      </c>
      <c r="H36" s="21">
        <v>0</v>
      </c>
      <c r="I36" s="37">
        <f>IF((IF(D36="-",0,D36))=0,0,(IF((H36 * 1000)="-",0,(H36 * 1000)))/(IF(D36="-",0,D36)))</f>
        <v>0</v>
      </c>
      <c r="J36" s="59">
        <f t="shared" si="11"/>
        <v>0</v>
      </c>
      <c r="K36" s="64">
        <v>0</v>
      </c>
      <c r="L36" s="61">
        <f t="shared" si="12"/>
        <v>0</v>
      </c>
    </row>
    <row r="37" spans="1:12" ht="37.15" customHeight="1" x14ac:dyDescent="0.2">
      <c r="A37" s="82"/>
      <c r="B37" s="133" t="s">
        <v>149</v>
      </c>
      <c r="C37" s="169" t="s">
        <v>276</v>
      </c>
      <c r="D37" s="41">
        <v>0</v>
      </c>
      <c r="E37" s="43" t="s">
        <v>34</v>
      </c>
      <c r="F37" s="21">
        <v>0</v>
      </c>
      <c r="G37" s="37">
        <f>IF((IF(D37="-",0,D37))=0,0,(IF((F37 * 1000)="-",0,(F37 * 1000)))/(IF(D37="-",0,D37)))</f>
        <v>0</v>
      </c>
      <c r="H37" s="21">
        <v>0</v>
      </c>
      <c r="I37" s="37">
        <f>IF((IF(D37="-",0,D37))=0,0,(IF((H37 * 1000)="-",0,(H37 * 1000)))/(IF(D37="-",0,D37)))</f>
        <v>0</v>
      </c>
      <c r="J37" s="59">
        <f t="shared" si="11"/>
        <v>0</v>
      </c>
      <c r="K37" s="64">
        <v>0</v>
      </c>
      <c r="L37" s="61">
        <f t="shared" si="12"/>
        <v>0</v>
      </c>
    </row>
    <row r="38" spans="1:12" ht="38.1" customHeight="1" x14ac:dyDescent="0.2">
      <c r="A38" s="30"/>
      <c r="B38" s="142" t="s">
        <v>277</v>
      </c>
      <c r="C38" s="99">
        <v>16300</v>
      </c>
      <c r="D38" s="43" t="s">
        <v>34</v>
      </c>
      <c r="E38" s="43" t="s">
        <v>34</v>
      </c>
      <c r="F38" s="20">
        <f>IF(F39="-",0,F39)+ IF(F42="-",0,F42) + IF(F44="-",0,F44) + IF(F45="-",0,F45) + IF(F55="-",0,F55) + IF(F56="-",0,F56)</f>
        <v>0</v>
      </c>
      <c r="G38" s="43" t="s">
        <v>34</v>
      </c>
      <c r="H38" s="20">
        <f>IF(H39="-",0,H39)  + IF(H42="-",0,H42) + IF(H44="-",0,H44) + IF(H45="-",0,H45) + IF(H55="-",0,H55) + IF(H56="-",0,H56)</f>
        <v>0</v>
      </c>
      <c r="I38" s="43" t="s">
        <v>34</v>
      </c>
      <c r="J38" s="59">
        <f>IF((IF((F38 * 1000)="-",0,(F38 * 1000)))=0,0,((IF((H38 * 1000)="-",0,(H38 * 1000))-IF((F38 * 1000)="-",0,(F38 * 1000))))/(IF((F38 * 1000)="-",0,(F38 * 1000))))*100</f>
        <v>0</v>
      </c>
      <c r="K38" s="60">
        <f>IF(K39="-",0,K39) + IF(K42="-",0,K42) + IF(K44="-",0,K44) + IF(K45="-",0,K45) + IF(K55="-",0,K55) + IF(K56="-",0,K56)</f>
        <v>0</v>
      </c>
      <c r="L38" s="61">
        <f t="shared" si="12"/>
        <v>0</v>
      </c>
    </row>
    <row r="39" spans="1:12" ht="12.95" customHeight="1" x14ac:dyDescent="0.2">
      <c r="A39" s="82"/>
      <c r="B39" s="114" t="s">
        <v>150</v>
      </c>
      <c r="C39" s="169">
        <v>16310</v>
      </c>
      <c r="D39" s="41">
        <v>0</v>
      </c>
      <c r="E39" s="43" t="s">
        <v>34</v>
      </c>
      <c r="F39" s="21">
        <v>0</v>
      </c>
      <c r="G39" s="37">
        <f t="shared" ref="G39:G44" si="13">IF((IF(D39="-",0,D39))=0,0,(IF((F39 * 1000)="-",0,(F39 * 1000)))/(IF(D39="-",0,D39)))</f>
        <v>0</v>
      </c>
      <c r="H39" s="21">
        <v>0</v>
      </c>
      <c r="I39" s="37">
        <f t="shared" ref="I39:I44" si="14">IF((IF(D39="-",0,D39))=0,0,(IF((H39 * 1000)="-",0,(H39 * 1000)))/(IF(D39="-",0,D39)))</f>
        <v>0</v>
      </c>
      <c r="J39" s="59">
        <f t="shared" si="11"/>
        <v>0</v>
      </c>
      <c r="K39" s="64">
        <v>0</v>
      </c>
      <c r="L39" s="61">
        <f t="shared" si="12"/>
        <v>0</v>
      </c>
    </row>
    <row r="40" spans="1:12" ht="38.1" customHeight="1" x14ac:dyDescent="0.2">
      <c r="A40" s="82"/>
      <c r="B40" s="96" t="s">
        <v>175</v>
      </c>
      <c r="C40" s="169" t="s">
        <v>278</v>
      </c>
      <c r="D40" s="41">
        <v>0</v>
      </c>
      <c r="E40" s="43" t="s">
        <v>34</v>
      </c>
      <c r="F40" s="21">
        <v>0</v>
      </c>
      <c r="G40" s="37">
        <f t="shared" si="13"/>
        <v>0</v>
      </c>
      <c r="H40" s="21">
        <v>0</v>
      </c>
      <c r="I40" s="37">
        <f t="shared" si="14"/>
        <v>0</v>
      </c>
      <c r="J40" s="59">
        <f t="shared" si="11"/>
        <v>0</v>
      </c>
      <c r="K40" s="64">
        <v>0</v>
      </c>
      <c r="L40" s="61">
        <f t="shared" si="12"/>
        <v>0</v>
      </c>
    </row>
    <row r="41" spans="1:12" ht="26.1" customHeight="1" x14ac:dyDescent="0.2">
      <c r="A41" s="82"/>
      <c r="B41" s="96" t="s">
        <v>152</v>
      </c>
      <c r="C41" s="169" t="s">
        <v>279</v>
      </c>
      <c r="D41" s="41">
        <v>0</v>
      </c>
      <c r="E41" s="43" t="s">
        <v>34</v>
      </c>
      <c r="F41" s="21">
        <v>0</v>
      </c>
      <c r="G41" s="37">
        <f t="shared" si="13"/>
        <v>0</v>
      </c>
      <c r="H41" s="21">
        <v>0</v>
      </c>
      <c r="I41" s="37">
        <f t="shared" si="14"/>
        <v>0</v>
      </c>
      <c r="J41" s="59">
        <f t="shared" si="11"/>
        <v>0</v>
      </c>
      <c r="K41" s="64">
        <v>0</v>
      </c>
      <c r="L41" s="61">
        <f t="shared" si="12"/>
        <v>0</v>
      </c>
    </row>
    <row r="42" spans="1:12" ht="12.95" customHeight="1" x14ac:dyDescent="0.2">
      <c r="A42" s="82"/>
      <c r="B42" s="114" t="s">
        <v>153</v>
      </c>
      <c r="C42" s="169">
        <v>16330</v>
      </c>
      <c r="D42" s="41">
        <v>0</v>
      </c>
      <c r="E42" s="43" t="s">
        <v>34</v>
      </c>
      <c r="F42" s="21">
        <v>0</v>
      </c>
      <c r="G42" s="37">
        <f t="shared" si="13"/>
        <v>0</v>
      </c>
      <c r="H42" s="21">
        <v>0</v>
      </c>
      <c r="I42" s="37">
        <f t="shared" si="14"/>
        <v>0</v>
      </c>
      <c r="J42" s="59">
        <f t="shared" si="11"/>
        <v>0</v>
      </c>
      <c r="K42" s="64">
        <v>0</v>
      </c>
      <c r="L42" s="61">
        <f t="shared" si="12"/>
        <v>0</v>
      </c>
    </row>
    <row r="43" spans="1:12" ht="57.6" customHeight="1" x14ac:dyDescent="0.2">
      <c r="A43" s="40"/>
      <c r="B43" s="96" t="s">
        <v>154</v>
      </c>
      <c r="C43" s="106">
        <v>16331</v>
      </c>
      <c r="D43" s="41">
        <v>0</v>
      </c>
      <c r="E43" s="43" t="s">
        <v>34</v>
      </c>
      <c r="F43" s="21">
        <v>0</v>
      </c>
      <c r="G43" s="37">
        <f t="shared" si="13"/>
        <v>0</v>
      </c>
      <c r="H43" s="21">
        <v>0</v>
      </c>
      <c r="I43" s="37">
        <f t="shared" si="14"/>
        <v>0</v>
      </c>
      <c r="J43" s="59">
        <f t="shared" si="11"/>
        <v>0</v>
      </c>
      <c r="K43" s="64">
        <v>0</v>
      </c>
      <c r="L43" s="61">
        <f t="shared" si="12"/>
        <v>0</v>
      </c>
    </row>
    <row r="44" spans="1:12" ht="38.1" customHeight="1" x14ac:dyDescent="0.2">
      <c r="A44" s="82"/>
      <c r="B44" s="114" t="s">
        <v>155</v>
      </c>
      <c r="C44" s="169">
        <v>16340</v>
      </c>
      <c r="D44" s="41">
        <v>0</v>
      </c>
      <c r="E44" s="43" t="s">
        <v>34</v>
      </c>
      <c r="F44" s="21">
        <v>0</v>
      </c>
      <c r="G44" s="37">
        <f t="shared" si="13"/>
        <v>0</v>
      </c>
      <c r="H44" s="21">
        <v>0</v>
      </c>
      <c r="I44" s="37">
        <f t="shared" si="14"/>
        <v>0</v>
      </c>
      <c r="J44" s="59">
        <f t="shared" si="11"/>
        <v>0</v>
      </c>
      <c r="K44" s="64">
        <v>0</v>
      </c>
      <c r="L44" s="61">
        <f t="shared" si="12"/>
        <v>0</v>
      </c>
    </row>
    <row r="45" spans="1:12" ht="51" customHeight="1" x14ac:dyDescent="0.2">
      <c r="A45" s="82"/>
      <c r="B45" s="167" t="s">
        <v>280</v>
      </c>
      <c r="C45" s="169">
        <v>16350</v>
      </c>
      <c r="D45" s="43" t="s">
        <v>34</v>
      </c>
      <c r="E45" s="37">
        <f>IF(E46="-",0,E46) + IF(E47="-",0,E47) + IF(E48="-",0,E48) + IF(E49="-",0,E49) + IF(E50="-",0,E50) + IF(E51="-",0,E51) + IF(E52="-",0,E52) + IF(E53="-",0,E53) + IF(E54="-",0,E54)</f>
        <v>0</v>
      </c>
      <c r="F45" s="38">
        <f>IF(F46="-",0,F46) + IF(F47="-",0,F47) + IF(F48="-",0,F48) + IF(F49="-",0,F49) + IF(F50="-",0,F50) + IF(F51="-",0,F51) + IF(F52="-",0,F52) + IF(F53="-",0,F53) + IF(F54="-",0,F54)</f>
        <v>0</v>
      </c>
      <c r="G45" s="43" t="s">
        <v>34</v>
      </c>
      <c r="H45" s="38">
        <f>IF(H46="-",0,H46) + IF(H47="-",0,H47) + IF(H48="-",0,H48) + IF(H49="-",0,H49) + IF(H50="-",0,H50) + IF(H51="-",0,H51) + IF(H52="-",0,H52) + IF(H53="-",0,H53) + IF(H54="-",0,H54)</f>
        <v>0</v>
      </c>
      <c r="I45" s="43" t="s">
        <v>34</v>
      </c>
      <c r="J45" s="59">
        <f t="shared" si="11"/>
        <v>0</v>
      </c>
      <c r="K45" s="60">
        <f>IF(K46="-",0,K46) + IF(K47="-",0,K47) + IF(K48="-",0,K48) + IF(K49="-",0,K49) + IF(K50="-",0,K50) + IF(K51="-",0,K51) + IF(K52="-",0,K52) + IF(K53="-",0,K53) + IF(K54="-",0,K54)</f>
        <v>0</v>
      </c>
      <c r="L45" s="61">
        <f t="shared" si="12"/>
        <v>0</v>
      </c>
    </row>
    <row r="46" spans="1:12" ht="38.1" customHeight="1" x14ac:dyDescent="0.2">
      <c r="A46" s="40"/>
      <c r="B46" s="96" t="s">
        <v>156</v>
      </c>
      <c r="C46" s="169">
        <v>16351</v>
      </c>
      <c r="D46" s="41">
        <v>0</v>
      </c>
      <c r="E46" s="41">
        <v>0</v>
      </c>
      <c r="F46" s="21">
        <v>0</v>
      </c>
      <c r="G46" s="37">
        <f t="shared" ref="G46:G55" si="15">IF((IF(D46="-",0,D46))=0,0,(IF((F46 * 1000)="-",0,(F46 * 1000)))/(IF(D46="-",0,D46)))</f>
        <v>0</v>
      </c>
      <c r="H46" s="21">
        <v>0</v>
      </c>
      <c r="I46" s="37">
        <f t="shared" ref="I46:I55" si="16">IF((IF(D46="-",0,D46))=0,0,(IF((H46 * 1000)="-",0,(H46 * 1000)))/(IF(D46="-",0,D46)))</f>
        <v>0</v>
      </c>
      <c r="J46" s="59">
        <f t="shared" si="11"/>
        <v>0</v>
      </c>
      <c r="K46" s="64">
        <v>0</v>
      </c>
      <c r="L46" s="61">
        <f t="shared" si="12"/>
        <v>0</v>
      </c>
    </row>
    <row r="47" spans="1:12" ht="12.95" customHeight="1" x14ac:dyDescent="0.2">
      <c r="A47" s="40"/>
      <c r="B47" s="96" t="s">
        <v>157</v>
      </c>
      <c r="C47" s="169">
        <v>16352</v>
      </c>
      <c r="D47" s="41">
        <v>0</v>
      </c>
      <c r="E47" s="41">
        <v>0</v>
      </c>
      <c r="F47" s="21">
        <v>0</v>
      </c>
      <c r="G47" s="37">
        <f t="shared" si="15"/>
        <v>0</v>
      </c>
      <c r="H47" s="21">
        <v>0</v>
      </c>
      <c r="I47" s="37">
        <f t="shared" si="16"/>
        <v>0</v>
      </c>
      <c r="J47" s="59">
        <f t="shared" si="11"/>
        <v>0</v>
      </c>
      <c r="K47" s="64">
        <v>0</v>
      </c>
      <c r="L47" s="61">
        <f t="shared" si="12"/>
        <v>0</v>
      </c>
    </row>
    <row r="48" spans="1:12" ht="26.1" customHeight="1" x14ac:dyDescent="0.2">
      <c r="A48" s="40"/>
      <c r="B48" s="96" t="s">
        <v>176</v>
      </c>
      <c r="C48" s="169">
        <v>16353</v>
      </c>
      <c r="D48" s="41">
        <v>0</v>
      </c>
      <c r="E48" s="41">
        <v>0</v>
      </c>
      <c r="F48" s="21">
        <v>0</v>
      </c>
      <c r="G48" s="37">
        <f t="shared" si="15"/>
        <v>0</v>
      </c>
      <c r="H48" s="21">
        <v>0</v>
      </c>
      <c r="I48" s="37">
        <f t="shared" si="16"/>
        <v>0</v>
      </c>
      <c r="J48" s="59">
        <f t="shared" si="11"/>
        <v>0</v>
      </c>
      <c r="K48" s="64">
        <v>0</v>
      </c>
      <c r="L48" s="61">
        <f t="shared" si="12"/>
        <v>0</v>
      </c>
    </row>
    <row r="49" spans="1:12" ht="12.95" customHeight="1" x14ac:dyDescent="0.2">
      <c r="A49" s="40"/>
      <c r="B49" s="96" t="s">
        <v>159</v>
      </c>
      <c r="C49" s="169">
        <v>16354</v>
      </c>
      <c r="D49" s="41">
        <v>0</v>
      </c>
      <c r="E49" s="41">
        <v>0</v>
      </c>
      <c r="F49" s="21">
        <v>0</v>
      </c>
      <c r="G49" s="37">
        <f t="shared" si="15"/>
        <v>0</v>
      </c>
      <c r="H49" s="21">
        <v>0</v>
      </c>
      <c r="I49" s="37">
        <f t="shared" si="16"/>
        <v>0</v>
      </c>
      <c r="J49" s="59">
        <f t="shared" si="11"/>
        <v>0</v>
      </c>
      <c r="K49" s="64">
        <v>0</v>
      </c>
      <c r="L49" s="61">
        <f t="shared" si="12"/>
        <v>0</v>
      </c>
    </row>
    <row r="50" spans="1:12" ht="38.1" customHeight="1" x14ac:dyDescent="0.2">
      <c r="A50" s="40"/>
      <c r="B50" s="96" t="s">
        <v>160</v>
      </c>
      <c r="C50" s="169">
        <v>16355</v>
      </c>
      <c r="D50" s="41">
        <v>0</v>
      </c>
      <c r="E50" s="41">
        <v>0</v>
      </c>
      <c r="F50" s="21">
        <v>0</v>
      </c>
      <c r="G50" s="37">
        <f t="shared" si="15"/>
        <v>0</v>
      </c>
      <c r="H50" s="21">
        <v>0</v>
      </c>
      <c r="I50" s="37">
        <f t="shared" si="16"/>
        <v>0</v>
      </c>
      <c r="J50" s="59">
        <f t="shared" si="11"/>
        <v>0</v>
      </c>
      <c r="K50" s="64">
        <v>0</v>
      </c>
      <c r="L50" s="61">
        <f t="shared" si="12"/>
        <v>0</v>
      </c>
    </row>
    <row r="51" spans="1:12" ht="38.1" customHeight="1" x14ac:dyDescent="0.2">
      <c r="A51" s="40"/>
      <c r="B51" s="96" t="s">
        <v>161</v>
      </c>
      <c r="C51" s="169">
        <v>16356</v>
      </c>
      <c r="D51" s="41">
        <v>0</v>
      </c>
      <c r="E51" s="41">
        <v>0</v>
      </c>
      <c r="F51" s="21">
        <v>0</v>
      </c>
      <c r="G51" s="37">
        <f t="shared" si="15"/>
        <v>0</v>
      </c>
      <c r="H51" s="21">
        <v>0</v>
      </c>
      <c r="I51" s="37">
        <f t="shared" si="16"/>
        <v>0</v>
      </c>
      <c r="J51" s="59">
        <f t="shared" si="11"/>
        <v>0</v>
      </c>
      <c r="K51" s="64">
        <v>0</v>
      </c>
      <c r="L51" s="61">
        <f t="shared" si="12"/>
        <v>0</v>
      </c>
    </row>
    <row r="52" spans="1:12" ht="12.95" customHeight="1" x14ac:dyDescent="0.2">
      <c r="A52" s="40"/>
      <c r="B52" s="96" t="s">
        <v>162</v>
      </c>
      <c r="C52" s="166">
        <v>16357</v>
      </c>
      <c r="D52" s="41">
        <v>0</v>
      </c>
      <c r="E52" s="41">
        <v>0</v>
      </c>
      <c r="F52" s="21">
        <v>0</v>
      </c>
      <c r="G52" s="37">
        <f t="shared" si="15"/>
        <v>0</v>
      </c>
      <c r="H52" s="21">
        <v>0</v>
      </c>
      <c r="I52" s="37">
        <f t="shared" si="16"/>
        <v>0</v>
      </c>
      <c r="J52" s="59">
        <f t="shared" si="11"/>
        <v>0</v>
      </c>
      <c r="K52" s="64">
        <v>0</v>
      </c>
      <c r="L52" s="61">
        <f t="shared" si="12"/>
        <v>0</v>
      </c>
    </row>
    <row r="53" spans="1:12" ht="38.1" customHeight="1" x14ac:dyDescent="0.2">
      <c r="A53" s="40"/>
      <c r="B53" s="96" t="s">
        <v>163</v>
      </c>
      <c r="C53" s="169">
        <v>16358</v>
      </c>
      <c r="D53" s="41">
        <v>0</v>
      </c>
      <c r="E53" s="41">
        <v>0</v>
      </c>
      <c r="F53" s="21">
        <v>0</v>
      </c>
      <c r="G53" s="37">
        <f t="shared" si="15"/>
        <v>0</v>
      </c>
      <c r="H53" s="21">
        <v>0</v>
      </c>
      <c r="I53" s="37">
        <f t="shared" si="16"/>
        <v>0</v>
      </c>
      <c r="J53" s="59">
        <f t="shared" si="11"/>
        <v>0</v>
      </c>
      <c r="K53" s="64">
        <v>0</v>
      </c>
      <c r="L53" s="61">
        <f t="shared" si="12"/>
        <v>0</v>
      </c>
    </row>
    <row r="54" spans="1:12" ht="12.95" customHeight="1" x14ac:dyDescent="0.2">
      <c r="A54" s="40"/>
      <c r="B54" s="96" t="s">
        <v>164</v>
      </c>
      <c r="C54" s="169">
        <v>16359</v>
      </c>
      <c r="D54" s="41">
        <v>0</v>
      </c>
      <c r="E54" s="41">
        <v>0</v>
      </c>
      <c r="F54" s="21">
        <v>0</v>
      </c>
      <c r="G54" s="37">
        <f t="shared" si="15"/>
        <v>0</v>
      </c>
      <c r="H54" s="21">
        <v>0</v>
      </c>
      <c r="I54" s="37">
        <f t="shared" si="16"/>
        <v>0</v>
      </c>
      <c r="J54" s="59">
        <f t="shared" si="11"/>
        <v>0</v>
      </c>
      <c r="K54" s="64">
        <v>0</v>
      </c>
      <c r="L54" s="61">
        <f t="shared" si="12"/>
        <v>0</v>
      </c>
    </row>
    <row r="55" spans="1:12" ht="26.1" customHeight="1" x14ac:dyDescent="0.2">
      <c r="A55" s="82"/>
      <c r="B55" s="114" t="s">
        <v>165</v>
      </c>
      <c r="C55" s="169">
        <v>16360</v>
      </c>
      <c r="D55" s="41">
        <v>0</v>
      </c>
      <c r="E55" s="43" t="s">
        <v>34</v>
      </c>
      <c r="F55" s="21">
        <v>0</v>
      </c>
      <c r="G55" s="37">
        <f t="shared" si="15"/>
        <v>0</v>
      </c>
      <c r="H55" s="21">
        <v>0</v>
      </c>
      <c r="I55" s="37">
        <f t="shared" si="16"/>
        <v>0</v>
      </c>
      <c r="J55" s="59">
        <f t="shared" si="11"/>
        <v>0</v>
      </c>
      <c r="K55" s="64">
        <v>0</v>
      </c>
      <c r="L55" s="61">
        <f t="shared" si="12"/>
        <v>0</v>
      </c>
    </row>
    <row r="56" spans="1:12" s="75" customFormat="1" ht="12.95" customHeight="1" x14ac:dyDescent="0.2">
      <c r="A56" s="82"/>
      <c r="B56" s="114" t="s">
        <v>166</v>
      </c>
      <c r="C56" s="169">
        <v>16390</v>
      </c>
      <c r="D56" s="43" t="s">
        <v>34</v>
      </c>
      <c r="E56" s="43" t="s">
        <v>34</v>
      </c>
      <c r="F56" s="21">
        <v>0</v>
      </c>
      <c r="G56" s="43" t="s">
        <v>34</v>
      </c>
      <c r="H56" s="21">
        <v>0</v>
      </c>
      <c r="I56" s="43" t="s">
        <v>34</v>
      </c>
      <c r="J56" s="59">
        <f t="shared" si="11"/>
        <v>0</v>
      </c>
      <c r="K56" s="64">
        <v>0</v>
      </c>
      <c r="L56" s="61">
        <f t="shared" si="12"/>
        <v>0</v>
      </c>
    </row>
    <row r="57" spans="1:12" ht="51" customHeight="1" thickBot="1" x14ac:dyDescent="0.25">
      <c r="A57" s="86"/>
      <c r="B57" s="172" t="s">
        <v>177</v>
      </c>
      <c r="C57" s="170" t="s">
        <v>281</v>
      </c>
      <c r="D57" s="46" t="s">
        <v>34</v>
      </c>
      <c r="E57" s="46" t="s">
        <v>34</v>
      </c>
      <c r="F57" s="47">
        <v>0</v>
      </c>
      <c r="G57" s="46" t="s">
        <v>34</v>
      </c>
      <c r="H57" s="47">
        <v>0</v>
      </c>
      <c r="I57" s="46" t="s">
        <v>34</v>
      </c>
      <c r="J57" s="66">
        <f t="shared" si="11"/>
        <v>0</v>
      </c>
      <c r="K57" s="67">
        <v>0</v>
      </c>
      <c r="L57" s="68">
        <f t="shared" si="12"/>
        <v>0</v>
      </c>
    </row>
  </sheetData>
  <mergeCells count="1">
    <mergeCell ref="B2:K2"/>
  </mergeCells>
  <pageMargins left="0.39370078740157483" right="0.39370078740157483" top="0.39370078740157483" bottom="0.39370078740157483" header="0" footer="0"/>
  <pageSetup scale="52" pageOrder="overThenDown" orientation="portrait" r:id="rId1"/>
  <rowBreaks count="1" manualBreakCount="1">
    <brk id="2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3"/>
  <sheetViews>
    <sheetView tabSelected="1" zoomScale="90" zoomScaleNormal="90" workbookViewId="0">
      <selection activeCell="E8" sqref="E8"/>
    </sheetView>
  </sheetViews>
  <sheetFormatPr defaultColWidth="10.5" defaultRowHeight="11.45" customHeight="1" x14ac:dyDescent="0.2"/>
  <cols>
    <col min="1" max="1" width="1.1640625" style="2" customWidth="1"/>
    <col min="2" max="2" width="51.33203125" style="1" customWidth="1"/>
    <col min="3" max="3" width="10.83203125" style="1" customWidth="1"/>
    <col min="4" max="9" width="19.33203125" style="1" customWidth="1"/>
  </cols>
  <sheetData>
    <row r="1" spans="1:9" s="122" customFormat="1" ht="11.1" customHeight="1" x14ac:dyDescent="0.2">
      <c r="G1" s="173"/>
      <c r="H1" s="173"/>
      <c r="I1" s="179" t="s">
        <v>291</v>
      </c>
    </row>
    <row r="2" spans="1:9" ht="15" customHeight="1" x14ac:dyDescent="0.2">
      <c r="A2" s="158"/>
      <c r="B2" s="235" t="s">
        <v>282</v>
      </c>
      <c r="C2" s="235"/>
      <c r="D2" s="235"/>
      <c r="E2" s="235"/>
      <c r="F2" s="235"/>
      <c r="G2" s="235"/>
      <c r="H2" s="235"/>
      <c r="I2" s="122"/>
    </row>
    <row r="3" spans="1:9" ht="104.45" customHeight="1" x14ac:dyDescent="0.2">
      <c r="A3" s="13"/>
      <c r="B3" s="14" t="s">
        <v>11</v>
      </c>
      <c r="C3" s="14" t="s">
        <v>12</v>
      </c>
      <c r="D3" s="14" t="s">
        <v>178</v>
      </c>
      <c r="E3" s="14" t="s">
        <v>69</v>
      </c>
      <c r="F3" s="54" t="s">
        <v>71</v>
      </c>
      <c r="G3" s="54" t="s">
        <v>73</v>
      </c>
      <c r="H3" s="54" t="s">
        <v>74</v>
      </c>
      <c r="I3" s="54" t="s">
        <v>179</v>
      </c>
    </row>
    <row r="4" spans="1:9" s="15" customFormat="1" ht="11.1" customHeight="1" x14ac:dyDescent="0.2">
      <c r="A4" s="28"/>
      <c r="B4" s="29" t="s">
        <v>15</v>
      </c>
      <c r="C4" s="29" t="s">
        <v>16</v>
      </c>
      <c r="D4" s="29" t="s">
        <v>17</v>
      </c>
      <c r="E4" s="29" t="s">
        <v>18</v>
      </c>
      <c r="F4" s="29" t="s">
        <v>19</v>
      </c>
      <c r="G4" s="29" t="s">
        <v>20</v>
      </c>
      <c r="H4" s="29" t="s">
        <v>21</v>
      </c>
      <c r="I4" s="29" t="s">
        <v>22</v>
      </c>
    </row>
    <row r="5" spans="1:9" ht="26.1" customHeight="1" x14ac:dyDescent="0.2">
      <c r="A5" s="55"/>
      <c r="B5" s="141" t="s">
        <v>283</v>
      </c>
      <c r="C5" s="148">
        <v>11000</v>
      </c>
      <c r="D5" s="87">
        <f>IF(D6="-",0,D6) + IF(D15="-",0,D15) + IF(D16="-",0,D16)</f>
        <v>0</v>
      </c>
      <c r="E5" s="87">
        <f>IF(E6="-",0,E6) + IF(E15="-",0,E15) + IF(E16="-",0,E16)</f>
        <v>0</v>
      </c>
      <c r="F5" s="87">
        <f>IF(F6="-",0,F6) + IF(F15="-",0,F15) + IF(F16="-",0,F16)</f>
        <v>0</v>
      </c>
      <c r="G5" s="56">
        <f t="shared" ref="G5:G16" si="0">IF((IF((E5 * 1000)="-",0,(E5 * 1000)))=0,0,((IF((F5 * 1000)="-",0,(F5 * 1000))-IF((E5 * 1000)="-",0,(E5 * 1000))))/(IF((E5 * 1000)="-",0,(E5 * 1000))))*100</f>
        <v>0</v>
      </c>
      <c r="H5" s="57">
        <f>IF(H6="-",0,H6) + IF(H15="-",0,H15) + IF(H16="-",0,H16)</f>
        <v>0</v>
      </c>
      <c r="I5" s="58">
        <f t="shared" ref="I5:I16" si="1">IF(((IF((E5 * 1000)="-",0,(E5 * 1000))+IF((H5 * 1000)="-",0,(H5 * 1000))))=0,0,((IF((F5 * 1000)="-",0,(F5 * 1000))-IF((E5 * 1000)="-",0,(E5 * 1000))-IF((H5 * 1000)="-",0,(H5 * 1000))))/((IF((E5 * 1000)="-",0,(E5 * 1000))+IF((H5 * 1000)="-",0,(H5 * 1000)))))*100</f>
        <v>0</v>
      </c>
    </row>
    <row r="6" spans="1:9" ht="51" customHeight="1" x14ac:dyDescent="0.2">
      <c r="A6" s="55"/>
      <c r="B6" s="141" t="s">
        <v>284</v>
      </c>
      <c r="C6" s="99">
        <v>11100</v>
      </c>
      <c r="D6" s="38">
        <f>IF(D7="-",0,D7) + IF(D9="-",0,D9) + IF(D11="-",0,D11) + IF(D12="-",0,D12) + IF(D13="-",0,D13) + IF(D14="-",0,D14)</f>
        <v>0</v>
      </c>
      <c r="E6" s="38">
        <f>IF(E7="-",0,E7) + IF(E9="-",0,E9) + IF(E11="-",0,E11) + IF(E12="-",0,E12) + IF(E13="-",0,E13) + IF(E14="-",0,E14)</f>
        <v>0</v>
      </c>
      <c r="F6" s="38">
        <f>IF(F7="-",0,F7) + IF(F9="-",0,F9) + IF(F11="-",0,F11) + IF(F12="-",0,F12) + IF(F13="-",0,F13) + IF(F14="-",0,F14)</f>
        <v>0</v>
      </c>
      <c r="G6" s="59">
        <f t="shared" si="0"/>
        <v>0</v>
      </c>
      <c r="H6" s="60">
        <f>IF(H7="-",0,H7) + IF(H9="-",0,H9) + IF(H11="-",0,H11) + IF(H12="-",0,H12) + IF(H13="-",0,H13) + IF(H14="-",0,H14)</f>
        <v>0</v>
      </c>
      <c r="I6" s="61">
        <f t="shared" si="1"/>
        <v>0</v>
      </c>
    </row>
    <row r="7" spans="1:9" ht="43.15" customHeight="1" x14ac:dyDescent="0.2">
      <c r="A7" s="88"/>
      <c r="B7" s="174" t="s">
        <v>180</v>
      </c>
      <c r="C7" s="159">
        <v>11110</v>
      </c>
      <c r="D7" s="21">
        <v>0</v>
      </c>
      <c r="E7" s="21">
        <v>0</v>
      </c>
      <c r="F7" s="21">
        <v>0</v>
      </c>
      <c r="G7" s="59">
        <f t="shared" si="0"/>
        <v>0</v>
      </c>
      <c r="H7" s="64">
        <v>0</v>
      </c>
      <c r="I7" s="61">
        <f t="shared" si="1"/>
        <v>0</v>
      </c>
    </row>
    <row r="8" spans="1:9" ht="109.15" customHeight="1" x14ac:dyDescent="0.2">
      <c r="A8" s="88"/>
      <c r="B8" s="95" t="s">
        <v>181</v>
      </c>
      <c r="C8" s="159">
        <v>11111</v>
      </c>
      <c r="D8" s="21">
        <v>0</v>
      </c>
      <c r="E8" s="21">
        <v>0</v>
      </c>
      <c r="F8" s="21">
        <v>0</v>
      </c>
      <c r="G8" s="59">
        <f t="shared" si="0"/>
        <v>0</v>
      </c>
      <c r="H8" s="64">
        <v>0</v>
      </c>
      <c r="I8" s="61">
        <f t="shared" si="1"/>
        <v>0</v>
      </c>
    </row>
    <row r="9" spans="1:9" ht="26.1" customHeight="1" x14ac:dyDescent="0.2">
      <c r="A9" s="88"/>
      <c r="B9" s="174" t="s">
        <v>182</v>
      </c>
      <c r="C9" s="159">
        <v>11120</v>
      </c>
      <c r="D9" s="21">
        <v>0</v>
      </c>
      <c r="E9" s="21">
        <v>0</v>
      </c>
      <c r="F9" s="21">
        <v>0</v>
      </c>
      <c r="G9" s="59">
        <f t="shared" si="0"/>
        <v>0</v>
      </c>
      <c r="H9" s="64">
        <v>0</v>
      </c>
      <c r="I9" s="61">
        <f t="shared" si="1"/>
        <v>0</v>
      </c>
    </row>
    <row r="10" spans="1:9" ht="77.45" customHeight="1" x14ac:dyDescent="0.2">
      <c r="A10" s="88"/>
      <c r="B10" s="95" t="s">
        <v>183</v>
      </c>
      <c r="C10" s="159">
        <v>11121</v>
      </c>
      <c r="D10" s="21">
        <v>0</v>
      </c>
      <c r="E10" s="21">
        <v>0</v>
      </c>
      <c r="F10" s="21">
        <v>0</v>
      </c>
      <c r="G10" s="59">
        <f t="shared" si="0"/>
        <v>0</v>
      </c>
      <c r="H10" s="64">
        <v>0</v>
      </c>
      <c r="I10" s="61">
        <f t="shared" si="1"/>
        <v>0</v>
      </c>
    </row>
    <row r="11" spans="1:9" ht="55.15" customHeight="1" x14ac:dyDescent="0.2">
      <c r="A11" s="88"/>
      <c r="B11" s="174" t="s">
        <v>184</v>
      </c>
      <c r="C11" s="159">
        <v>11130</v>
      </c>
      <c r="D11" s="21">
        <v>0</v>
      </c>
      <c r="E11" s="21">
        <v>0</v>
      </c>
      <c r="F11" s="21">
        <v>0</v>
      </c>
      <c r="G11" s="59">
        <f t="shared" si="0"/>
        <v>0</v>
      </c>
      <c r="H11" s="64">
        <v>0</v>
      </c>
      <c r="I11" s="61">
        <f t="shared" si="1"/>
        <v>0</v>
      </c>
    </row>
    <row r="12" spans="1:9" ht="26.1" customHeight="1" x14ac:dyDescent="0.2">
      <c r="A12" s="88"/>
      <c r="B12" s="174" t="s">
        <v>185</v>
      </c>
      <c r="C12" s="159">
        <v>11140</v>
      </c>
      <c r="D12" s="21">
        <v>0</v>
      </c>
      <c r="E12" s="21">
        <v>0</v>
      </c>
      <c r="F12" s="21">
        <v>0</v>
      </c>
      <c r="G12" s="59">
        <f t="shared" si="0"/>
        <v>0</v>
      </c>
      <c r="H12" s="64">
        <v>0</v>
      </c>
      <c r="I12" s="61">
        <f t="shared" si="1"/>
        <v>0</v>
      </c>
    </row>
    <row r="13" spans="1:9" ht="50.45" customHeight="1" x14ac:dyDescent="0.2">
      <c r="A13" s="88"/>
      <c r="B13" s="174" t="s">
        <v>186</v>
      </c>
      <c r="C13" s="159">
        <v>11150</v>
      </c>
      <c r="D13" s="21">
        <v>0</v>
      </c>
      <c r="E13" s="21">
        <v>0</v>
      </c>
      <c r="F13" s="21">
        <v>0</v>
      </c>
      <c r="G13" s="59">
        <f t="shared" si="0"/>
        <v>0</v>
      </c>
      <c r="H13" s="64">
        <v>0</v>
      </c>
      <c r="I13" s="61">
        <f t="shared" si="1"/>
        <v>0</v>
      </c>
    </row>
    <row r="14" spans="1:9" ht="58.15" customHeight="1" x14ac:dyDescent="0.2">
      <c r="A14" s="88"/>
      <c r="B14" s="174" t="s">
        <v>187</v>
      </c>
      <c r="C14" s="159">
        <v>11160</v>
      </c>
      <c r="D14" s="21">
        <v>0</v>
      </c>
      <c r="E14" s="21">
        <v>0</v>
      </c>
      <c r="F14" s="21">
        <v>0</v>
      </c>
      <c r="G14" s="59">
        <f t="shared" si="0"/>
        <v>0</v>
      </c>
      <c r="H14" s="64">
        <v>0</v>
      </c>
      <c r="I14" s="61">
        <f t="shared" si="1"/>
        <v>0</v>
      </c>
    </row>
    <row r="15" spans="1:9" ht="26.1" customHeight="1" x14ac:dyDescent="0.2">
      <c r="A15" s="55"/>
      <c r="B15" s="141" t="s">
        <v>188</v>
      </c>
      <c r="C15" s="175">
        <v>11200</v>
      </c>
      <c r="D15" s="89">
        <v>0</v>
      </c>
      <c r="E15" s="89">
        <v>0</v>
      </c>
      <c r="F15" s="89">
        <v>0</v>
      </c>
      <c r="G15" s="59">
        <f t="shared" si="0"/>
        <v>0</v>
      </c>
      <c r="H15" s="64">
        <v>0</v>
      </c>
      <c r="I15" s="61">
        <f t="shared" si="1"/>
        <v>0</v>
      </c>
    </row>
    <row r="16" spans="1:9" ht="12.95" customHeight="1" x14ac:dyDescent="0.2">
      <c r="A16" s="55"/>
      <c r="B16" s="162" t="s">
        <v>189</v>
      </c>
      <c r="C16" s="176">
        <v>11300</v>
      </c>
      <c r="D16" s="90">
        <v>0</v>
      </c>
      <c r="E16" s="90">
        <v>0</v>
      </c>
      <c r="F16" s="90">
        <v>0</v>
      </c>
      <c r="G16" s="66">
        <f t="shared" si="0"/>
        <v>0</v>
      </c>
      <c r="H16" s="67">
        <v>0</v>
      </c>
      <c r="I16" s="68">
        <f t="shared" si="1"/>
        <v>0</v>
      </c>
    </row>
    <row r="17" spans="2:7" s="75" customFormat="1" ht="12" customHeight="1" x14ac:dyDescent="0.2">
      <c r="B17" s="4" t="s">
        <v>190</v>
      </c>
    </row>
    <row r="18" spans="2:7" s="75" customFormat="1" ht="12" customHeight="1" x14ac:dyDescent="0.2"/>
    <row r="19" spans="2:7" ht="12.95" customHeight="1" x14ac:dyDescent="0.2">
      <c r="B19" s="4" t="s">
        <v>191</v>
      </c>
      <c r="C19" s="249"/>
      <c r="D19" s="249"/>
      <c r="F19" s="250"/>
      <c r="G19" s="250"/>
    </row>
    <row r="20" spans="2:7" ht="12.95" customHeight="1" x14ac:dyDescent="0.2">
      <c r="C20" s="251" t="s">
        <v>192</v>
      </c>
      <c r="D20" s="251"/>
      <c r="F20" s="251" t="s">
        <v>193</v>
      </c>
      <c r="G20" s="251"/>
    </row>
    <row r="21" spans="2:7" ht="11.1" customHeight="1" x14ac:dyDescent="0.2"/>
    <row r="22" spans="2:7" s="75" customFormat="1" ht="12.95" customHeight="1" x14ac:dyDescent="0.2">
      <c r="B22" s="135" t="s">
        <v>217</v>
      </c>
      <c r="C22" s="249"/>
      <c r="D22" s="249"/>
      <c r="F22" s="250"/>
      <c r="G22" s="250"/>
    </row>
    <row r="23" spans="2:7" ht="12.95" customHeight="1" x14ac:dyDescent="0.2">
      <c r="B23" s="91" t="s">
        <v>194</v>
      </c>
      <c r="C23" s="251" t="s">
        <v>192</v>
      </c>
      <c r="D23" s="251"/>
      <c r="F23" s="251" t="s">
        <v>193</v>
      </c>
      <c r="G23" s="251"/>
    </row>
  </sheetData>
  <mergeCells count="9">
    <mergeCell ref="C22:D22"/>
    <mergeCell ref="F22:G22"/>
    <mergeCell ref="C23:D23"/>
    <mergeCell ref="F23:G23"/>
    <mergeCell ref="B2:H2"/>
    <mergeCell ref="C19:D19"/>
    <mergeCell ref="F19:G19"/>
    <mergeCell ref="C20:D20"/>
    <mergeCell ref="F20:G20"/>
  </mergeCells>
  <pageMargins left="0.39370078740157483" right="0.39370078740157483" top="0.39370078740157483" bottom="0.39370078740157483" header="0" footer="0"/>
  <pageSetup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Раздел 1-1</vt:lpstr>
      <vt:lpstr>Раздел 1-2</vt:lpstr>
      <vt:lpstr>Раздел 1-3</vt:lpstr>
      <vt:lpstr>Раздел 1-4</vt:lpstr>
      <vt:lpstr>Раздел 1-5</vt:lpstr>
      <vt:lpstr>Раздел 1-6</vt:lpstr>
      <vt:lpstr>Раздел 1-7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Паршина Елена Владимировна</dc:creator>
  <cp:lastModifiedBy>Тресцова Надежда Васильевна</cp:lastModifiedBy>
  <cp:lastPrinted>2025-01-28T05:14:50Z</cp:lastPrinted>
  <dcterms:created xsi:type="dcterms:W3CDTF">2025-01-28T04:59:59Z</dcterms:created>
  <dcterms:modified xsi:type="dcterms:W3CDTF">2025-01-28T09:34:34Z</dcterms:modified>
</cp:coreProperties>
</file>