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Otdel_02\__О_Животноводства\_____________СВОДКА по молоку не трогать\СВОДКИ ПО ДАТЕ\2024\6. Июнь 2024\"/>
    </mc:Choice>
  </mc:AlternateContent>
  <bookViews>
    <workbookView xWindow="0" yWindow="0" windowWidth="23430" windowHeight="8295"/>
  </bookViews>
  <sheets>
    <sheet name="Сгруппированный" sheetId="1" r:id="rId1"/>
  </sheets>
  <externalReferences>
    <externalReference r:id="rId2"/>
  </externalReferences>
  <definedNames>
    <definedName name="Z_77C8D547_F0D3_4B7A_94A2_94B6358D7709_.wvu.Cols" localSheetId="0" hidden="1">Сгруппированный!#REF!</definedName>
    <definedName name="Z_77C8D547_F0D3_4B7A_94A2_94B6358D7709_.wvu.PrintArea" localSheetId="0" hidden="1">Сгруппированный!$A$1:$L$58</definedName>
    <definedName name="Z_77C8D547_F0D3_4B7A_94A2_94B6358D7709_.wvu.Rows" localSheetId="0" hidden="1">Сгруппированный!$1:$1</definedName>
    <definedName name="Z_89A73F7A_C89E_4527_AEEB_D06379023611_.wvu.Cols" localSheetId="0" hidden="1">Сгруппированный!#REF!</definedName>
    <definedName name="Z_89A73F7A_C89E_4527_AEEB_D06379023611_.wvu.PrintArea" localSheetId="0" hidden="1">Сгруппированный!$A$1:$L$58</definedName>
    <definedName name="Z_89A73F7A_C89E_4527_AEEB_D06379023611_.wvu.Rows" localSheetId="0" hidden="1">Сгруппированный!$1:$1</definedName>
    <definedName name="_xlnm.Print_Area" localSheetId="0">Сгруппированный!$A$2:$L$57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7" i="1" l="1"/>
  <c r="B57" i="1"/>
  <c r="A57" i="1"/>
  <c r="H56" i="1"/>
  <c r="D56" i="1"/>
  <c r="B56" i="1"/>
  <c r="A56" i="1"/>
  <c r="D55" i="1"/>
  <c r="F55" i="1" s="1"/>
  <c r="A55" i="1"/>
  <c r="B52" i="1"/>
  <c r="O47" i="1"/>
  <c r="N47" i="1"/>
  <c r="M47" i="1"/>
  <c r="L47" i="1"/>
  <c r="K47" i="1"/>
  <c r="J47" i="1"/>
  <c r="I47" i="1"/>
  <c r="H47" i="1"/>
  <c r="G47" i="1"/>
  <c r="F47" i="1"/>
  <c r="E47" i="1"/>
  <c r="H55" i="1" s="1"/>
  <c r="D47" i="1"/>
  <c r="C47" i="1"/>
  <c r="B47" i="1"/>
  <c r="B55" i="1" s="1"/>
  <c r="O44" i="1"/>
  <c r="N44" i="1"/>
  <c r="M44" i="1"/>
  <c r="L44" i="1"/>
  <c r="K44" i="1"/>
  <c r="J44" i="1"/>
  <c r="I44" i="1"/>
  <c r="H44" i="1"/>
  <c r="G44" i="1"/>
  <c r="F44" i="1"/>
  <c r="E44" i="1"/>
  <c r="D44" i="1"/>
  <c r="C44" i="1"/>
  <c r="B44" i="1"/>
  <c r="O43" i="1"/>
  <c r="N43" i="1"/>
  <c r="M43" i="1"/>
  <c r="L43" i="1"/>
  <c r="K43" i="1"/>
  <c r="J43" i="1"/>
  <c r="I43" i="1"/>
  <c r="H43" i="1"/>
  <c r="G43" i="1"/>
  <c r="F43" i="1"/>
  <c r="E43" i="1"/>
  <c r="D43" i="1"/>
  <c r="C43" i="1"/>
  <c r="B43" i="1"/>
  <c r="O42" i="1"/>
  <c r="N42" i="1"/>
  <c r="M42" i="1"/>
  <c r="L42" i="1"/>
  <c r="K42" i="1"/>
  <c r="J42" i="1"/>
  <c r="I42" i="1"/>
  <c r="H42" i="1"/>
  <c r="G42" i="1"/>
  <c r="F42" i="1"/>
  <c r="E42" i="1"/>
  <c r="D42" i="1"/>
  <c r="C42" i="1"/>
  <c r="B42" i="1"/>
  <c r="O41" i="1"/>
  <c r="N41" i="1"/>
  <c r="M41" i="1"/>
  <c r="L41" i="1"/>
  <c r="K41" i="1"/>
  <c r="J41" i="1"/>
  <c r="I41" i="1"/>
  <c r="H41" i="1"/>
  <c r="G41" i="1"/>
  <c r="F41" i="1"/>
  <c r="E41" i="1"/>
  <c r="D41" i="1"/>
  <c r="C41" i="1"/>
  <c r="B41" i="1"/>
  <c r="O40" i="1"/>
  <c r="N40" i="1"/>
  <c r="M40" i="1"/>
  <c r="L40" i="1"/>
  <c r="K40" i="1"/>
  <c r="J40" i="1"/>
  <c r="I40" i="1"/>
  <c r="H40" i="1"/>
  <c r="G40" i="1"/>
  <c r="F40" i="1"/>
  <c r="E40" i="1"/>
  <c r="D40" i="1"/>
  <c r="C40" i="1"/>
  <c r="B40" i="1"/>
  <c r="O39" i="1"/>
  <c r="O45" i="1" s="1"/>
  <c r="N39" i="1"/>
  <c r="N45" i="1" s="1"/>
  <c r="M39" i="1"/>
  <c r="M45" i="1" s="1"/>
  <c r="L39" i="1"/>
  <c r="L45" i="1" s="1"/>
  <c r="K39" i="1"/>
  <c r="J39" i="1"/>
  <c r="I39" i="1"/>
  <c r="H39" i="1"/>
  <c r="G39" i="1"/>
  <c r="F39" i="1"/>
  <c r="F45" i="1" s="1"/>
  <c r="E39" i="1"/>
  <c r="E45" i="1" s="1"/>
  <c r="D39" i="1"/>
  <c r="D45" i="1" s="1"/>
  <c r="I45" i="1" s="1"/>
  <c r="C39" i="1"/>
  <c r="B39" i="1"/>
  <c r="B45" i="1" s="1"/>
  <c r="O37" i="1"/>
  <c r="N37" i="1"/>
  <c r="M37" i="1"/>
  <c r="L37" i="1"/>
  <c r="K37" i="1"/>
  <c r="J37" i="1"/>
  <c r="I37" i="1"/>
  <c r="H37" i="1"/>
  <c r="G37" i="1"/>
  <c r="F37" i="1"/>
  <c r="E37" i="1"/>
  <c r="D37" i="1"/>
  <c r="C37" i="1"/>
  <c r="B37" i="1"/>
  <c r="O36" i="1"/>
  <c r="N36" i="1"/>
  <c r="M36" i="1"/>
  <c r="L36" i="1"/>
  <c r="K36" i="1"/>
  <c r="J36" i="1"/>
  <c r="I36" i="1"/>
  <c r="H36" i="1"/>
  <c r="G36" i="1"/>
  <c r="F36" i="1"/>
  <c r="E36" i="1"/>
  <c r="D36" i="1"/>
  <c r="C36" i="1"/>
  <c r="B36" i="1"/>
  <c r="O35" i="1"/>
  <c r="O38" i="1" s="1"/>
  <c r="N35" i="1"/>
  <c r="N38" i="1" s="1"/>
  <c r="M35" i="1"/>
  <c r="M38" i="1" s="1"/>
  <c r="L35" i="1"/>
  <c r="L38" i="1" s="1"/>
  <c r="K35" i="1"/>
  <c r="J35" i="1"/>
  <c r="I35" i="1"/>
  <c r="H35" i="1"/>
  <c r="G35" i="1"/>
  <c r="F35" i="1"/>
  <c r="F38" i="1" s="1"/>
  <c r="E35" i="1"/>
  <c r="E38" i="1" s="1"/>
  <c r="D35" i="1"/>
  <c r="D38" i="1" s="1"/>
  <c r="I38" i="1" s="1"/>
  <c r="C35" i="1"/>
  <c r="B35" i="1"/>
  <c r="B38" i="1" s="1"/>
  <c r="O33" i="1"/>
  <c r="N33" i="1"/>
  <c r="M33" i="1"/>
  <c r="L33" i="1"/>
  <c r="K33" i="1"/>
  <c r="J33" i="1"/>
  <c r="I33" i="1"/>
  <c r="H33" i="1"/>
  <c r="G33" i="1"/>
  <c r="F33" i="1"/>
  <c r="E33" i="1"/>
  <c r="D33" i="1"/>
  <c r="C33" i="1"/>
  <c r="B33" i="1"/>
  <c r="O32" i="1"/>
  <c r="N32" i="1"/>
  <c r="M32" i="1"/>
  <c r="L32" i="1"/>
  <c r="K32" i="1"/>
  <c r="J32" i="1"/>
  <c r="I32" i="1"/>
  <c r="H32" i="1"/>
  <c r="G32" i="1"/>
  <c r="F32" i="1"/>
  <c r="E32" i="1"/>
  <c r="D32" i="1"/>
  <c r="C32" i="1"/>
  <c r="B32" i="1"/>
  <c r="O31" i="1"/>
  <c r="N31" i="1"/>
  <c r="M31" i="1"/>
  <c r="L31" i="1"/>
  <c r="K31" i="1"/>
  <c r="J31" i="1"/>
  <c r="I31" i="1"/>
  <c r="H31" i="1"/>
  <c r="G31" i="1"/>
  <c r="F31" i="1"/>
  <c r="E31" i="1"/>
  <c r="D31" i="1"/>
  <c r="C31" i="1"/>
  <c r="B31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  <c r="O29" i="1"/>
  <c r="N29" i="1"/>
  <c r="M29" i="1"/>
  <c r="L29" i="1"/>
  <c r="K29" i="1"/>
  <c r="J29" i="1"/>
  <c r="I29" i="1"/>
  <c r="H29" i="1"/>
  <c r="G29" i="1"/>
  <c r="F29" i="1"/>
  <c r="E29" i="1"/>
  <c r="D29" i="1"/>
  <c r="C29" i="1"/>
  <c r="B29" i="1"/>
  <c r="O28" i="1"/>
  <c r="O34" i="1" s="1"/>
  <c r="N28" i="1"/>
  <c r="N34" i="1" s="1"/>
  <c r="M28" i="1"/>
  <c r="M34" i="1" s="1"/>
  <c r="L28" i="1"/>
  <c r="L34" i="1" s="1"/>
  <c r="K28" i="1"/>
  <c r="J28" i="1"/>
  <c r="I28" i="1"/>
  <c r="H28" i="1"/>
  <c r="G28" i="1"/>
  <c r="F28" i="1"/>
  <c r="F34" i="1" s="1"/>
  <c r="E28" i="1"/>
  <c r="E34" i="1" s="1"/>
  <c r="D28" i="1"/>
  <c r="D34" i="1" s="1"/>
  <c r="I34" i="1" s="1"/>
  <c r="C28" i="1"/>
  <c r="B28" i="1"/>
  <c r="B34" i="1" s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B26" i="1"/>
  <c r="O25" i="1"/>
  <c r="N25" i="1"/>
  <c r="M25" i="1"/>
  <c r="L25" i="1"/>
  <c r="K25" i="1"/>
  <c r="J25" i="1"/>
  <c r="I25" i="1"/>
  <c r="H25" i="1"/>
  <c r="G25" i="1"/>
  <c r="F25" i="1"/>
  <c r="E25" i="1"/>
  <c r="D25" i="1"/>
  <c r="C25" i="1"/>
  <c r="B25" i="1"/>
  <c r="O24" i="1"/>
  <c r="N24" i="1"/>
  <c r="M24" i="1"/>
  <c r="L24" i="1"/>
  <c r="K24" i="1"/>
  <c r="J24" i="1"/>
  <c r="I24" i="1"/>
  <c r="H24" i="1"/>
  <c r="G24" i="1"/>
  <c r="F24" i="1"/>
  <c r="E24" i="1"/>
  <c r="D24" i="1"/>
  <c r="C24" i="1"/>
  <c r="B24" i="1"/>
  <c r="O23" i="1"/>
  <c r="N23" i="1"/>
  <c r="M23" i="1"/>
  <c r="L23" i="1"/>
  <c r="K23" i="1"/>
  <c r="J23" i="1"/>
  <c r="I23" i="1"/>
  <c r="H23" i="1"/>
  <c r="G23" i="1"/>
  <c r="F23" i="1"/>
  <c r="E23" i="1"/>
  <c r="D23" i="1"/>
  <c r="C23" i="1"/>
  <c r="B23" i="1"/>
  <c r="O22" i="1"/>
  <c r="N22" i="1"/>
  <c r="M22" i="1"/>
  <c r="L22" i="1"/>
  <c r="K22" i="1"/>
  <c r="J22" i="1"/>
  <c r="I22" i="1"/>
  <c r="H22" i="1"/>
  <c r="G22" i="1"/>
  <c r="F22" i="1"/>
  <c r="E22" i="1"/>
  <c r="D22" i="1"/>
  <c r="C22" i="1"/>
  <c r="B22" i="1"/>
  <c r="O21" i="1"/>
  <c r="O27" i="1" s="1"/>
  <c r="N21" i="1"/>
  <c r="M21" i="1"/>
  <c r="L21" i="1"/>
  <c r="K21" i="1"/>
  <c r="J21" i="1"/>
  <c r="I21" i="1"/>
  <c r="H21" i="1"/>
  <c r="G21" i="1"/>
  <c r="F21" i="1"/>
  <c r="E21" i="1"/>
  <c r="D21" i="1"/>
  <c r="D27" i="1" s="1"/>
  <c r="C21" i="1"/>
  <c r="B21" i="1"/>
  <c r="O20" i="1"/>
  <c r="N20" i="1"/>
  <c r="N27" i="1" s="1"/>
  <c r="M20" i="1"/>
  <c r="M27" i="1" s="1"/>
  <c r="L20" i="1"/>
  <c r="L27" i="1" s="1"/>
  <c r="K20" i="1"/>
  <c r="J20" i="1"/>
  <c r="I20" i="1"/>
  <c r="H20" i="1"/>
  <c r="G20" i="1"/>
  <c r="F20" i="1"/>
  <c r="F27" i="1" s="1"/>
  <c r="E20" i="1"/>
  <c r="E27" i="1" s="1"/>
  <c r="D20" i="1"/>
  <c r="C20" i="1"/>
  <c r="B20" i="1"/>
  <c r="B27" i="1" s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B18" i="1"/>
  <c r="O17" i="1"/>
  <c r="N17" i="1"/>
  <c r="M17" i="1"/>
  <c r="L17" i="1"/>
  <c r="K17" i="1"/>
  <c r="J17" i="1"/>
  <c r="I17" i="1"/>
  <c r="H17" i="1"/>
  <c r="G17" i="1"/>
  <c r="F17" i="1"/>
  <c r="E17" i="1"/>
  <c r="D17" i="1"/>
  <c r="C17" i="1"/>
  <c r="B17" i="1"/>
  <c r="O16" i="1"/>
  <c r="N16" i="1"/>
  <c r="M16" i="1"/>
  <c r="L16" i="1"/>
  <c r="K16" i="1"/>
  <c r="J16" i="1"/>
  <c r="I16" i="1"/>
  <c r="H16" i="1"/>
  <c r="G16" i="1"/>
  <c r="F16" i="1"/>
  <c r="E16" i="1"/>
  <c r="D16" i="1"/>
  <c r="C16" i="1"/>
  <c r="B16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B15" i="1"/>
  <c r="O14" i="1"/>
  <c r="N14" i="1"/>
  <c r="M14" i="1"/>
  <c r="L14" i="1"/>
  <c r="K14" i="1"/>
  <c r="J14" i="1"/>
  <c r="I14" i="1"/>
  <c r="H14" i="1"/>
  <c r="G14" i="1"/>
  <c r="F14" i="1"/>
  <c r="E14" i="1"/>
  <c r="D14" i="1"/>
  <c r="C14" i="1"/>
  <c r="B14" i="1"/>
  <c r="O13" i="1"/>
  <c r="N13" i="1"/>
  <c r="M13" i="1"/>
  <c r="L13" i="1"/>
  <c r="K13" i="1"/>
  <c r="J13" i="1"/>
  <c r="I13" i="1"/>
  <c r="H13" i="1"/>
  <c r="G13" i="1"/>
  <c r="F13" i="1"/>
  <c r="E13" i="1"/>
  <c r="D13" i="1"/>
  <c r="C13" i="1"/>
  <c r="B13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  <c r="B12" i="1"/>
  <c r="O11" i="1"/>
  <c r="N11" i="1"/>
  <c r="M11" i="1"/>
  <c r="L11" i="1"/>
  <c r="K11" i="1"/>
  <c r="J11" i="1"/>
  <c r="I11" i="1"/>
  <c r="H11" i="1"/>
  <c r="G11" i="1"/>
  <c r="F11" i="1"/>
  <c r="E11" i="1"/>
  <c r="D11" i="1"/>
  <c r="C11" i="1"/>
  <c r="B11" i="1"/>
  <c r="O10" i="1"/>
  <c r="O19" i="1" s="1"/>
  <c r="N10" i="1"/>
  <c r="N19" i="1" s="1"/>
  <c r="M10" i="1"/>
  <c r="M19" i="1" s="1"/>
  <c r="L10" i="1"/>
  <c r="L19" i="1" s="1"/>
  <c r="K10" i="1"/>
  <c r="J10" i="1"/>
  <c r="I10" i="1"/>
  <c r="H10" i="1"/>
  <c r="G10" i="1"/>
  <c r="F10" i="1"/>
  <c r="F19" i="1" s="1"/>
  <c r="E10" i="1"/>
  <c r="E19" i="1" s="1"/>
  <c r="D10" i="1"/>
  <c r="D19" i="1" s="1"/>
  <c r="I19" i="1" s="1"/>
  <c r="C10" i="1"/>
  <c r="B10" i="1"/>
  <c r="B19" i="1" s="1"/>
  <c r="N7" i="1"/>
  <c r="I6" i="1"/>
  <c r="G6" i="1"/>
  <c r="E6" i="1"/>
  <c r="H53" i="1" s="1"/>
  <c r="J5" i="1"/>
  <c r="K3" i="1"/>
  <c r="J34" i="1" l="1"/>
  <c r="C34" i="1"/>
  <c r="G34" i="1"/>
  <c r="C38" i="1"/>
  <c r="G38" i="1"/>
  <c r="J38" i="1"/>
  <c r="G45" i="1"/>
  <c r="J45" i="1"/>
  <c r="C45" i="1"/>
  <c r="I27" i="1"/>
  <c r="J19" i="1"/>
  <c r="C19" i="1"/>
  <c r="G19" i="1"/>
  <c r="G27" i="1"/>
  <c r="J27" i="1"/>
  <c r="C27" i="1"/>
  <c r="K34" i="1" l="1"/>
  <c r="H34" i="1"/>
  <c r="H38" i="1"/>
  <c r="K38" i="1"/>
  <c r="K27" i="1"/>
  <c r="H27" i="1"/>
  <c r="K19" i="1"/>
  <c r="H19" i="1"/>
  <c r="K45" i="1"/>
  <c r="H45" i="1"/>
</calcChain>
</file>

<file path=xl/sharedStrings.xml><?xml version="1.0" encoding="utf-8"?>
<sst xmlns="http://schemas.openxmlformats.org/spreadsheetml/2006/main" count="73" uniqueCount="67">
  <si>
    <t>ОПЕРАТИВНАЯ ИНФОРМАЦИЯ О НАДОЕ МОЛОКА В КРАСНОЯРСКОМ КРАЕ ПО СОСТОЯНИЮ НА</t>
  </si>
  <si>
    <t>Наименование районов (округов)</t>
  </si>
  <si>
    <t>Суточный валовый надой</t>
  </si>
  <si>
    <t>Количество молочных  коров</t>
  </si>
  <si>
    <t>Ср.суточный удой на корову</t>
  </si>
  <si>
    <t>Реализация молока в зачете на переработку (данные на понедельник текущей недели)</t>
  </si>
  <si>
    <t>Пред,</t>
  </si>
  <si>
    <t>Дойных</t>
  </si>
  <si>
    <t xml:space="preserve">Вал. Надой </t>
  </si>
  <si>
    <t>2024 год</t>
  </si>
  <si>
    <t>+/-к пред дню</t>
  </si>
  <si>
    <t>2023 год</t>
  </si>
  <si>
    <t>+/- к пред дню</t>
  </si>
  <si>
    <t>валовый надой</t>
  </si>
  <si>
    <t>сут.удой</t>
  </si>
  <si>
    <t>день</t>
  </si>
  <si>
    <t>коров</t>
  </si>
  <si>
    <t>тонн</t>
  </si>
  <si>
    <t>голов</t>
  </si>
  <si>
    <t>килограммов</t>
  </si>
  <si>
    <t>кг</t>
  </si>
  <si>
    <t>Абанский район</t>
  </si>
  <si>
    <t>Канский район</t>
  </si>
  <si>
    <t>Дзержинский район</t>
  </si>
  <si>
    <t>Иланский район</t>
  </si>
  <si>
    <t>Нижнеингашский район</t>
  </si>
  <si>
    <t>Ирбейский район</t>
  </si>
  <si>
    <t>Рыбинский район</t>
  </si>
  <si>
    <t>Саянский район</t>
  </si>
  <si>
    <t>Уярский район</t>
  </si>
  <si>
    <t>Итого по Восточной зоне</t>
  </si>
  <si>
    <t>Ачинский район</t>
  </si>
  <si>
    <t>Боготольский район</t>
  </si>
  <si>
    <t>Тюхтетский мунициральный округ</t>
  </si>
  <si>
    <t>Назаровский район</t>
  </si>
  <si>
    <t>Ужурский район</t>
  </si>
  <si>
    <t>Шарыповский мунициральный округ</t>
  </si>
  <si>
    <t>Новоселовский район</t>
  </si>
  <si>
    <t>Итого по Западной зоне</t>
  </si>
  <si>
    <t>Большемуртинский район</t>
  </si>
  <si>
    <t>Балахтинский район</t>
  </si>
  <si>
    <t>Сухобузимский район</t>
  </si>
  <si>
    <t>Емельяновский район</t>
  </si>
  <si>
    <t>Березовский район</t>
  </si>
  <si>
    <t>Манский район</t>
  </si>
  <si>
    <t>Итого по Центральной зоне</t>
  </si>
  <si>
    <t>Енисейский район</t>
  </si>
  <si>
    <t>Казачинский район</t>
  </si>
  <si>
    <t>Пировский мунициральный округ</t>
  </si>
  <si>
    <t>Итого по Северной зоне</t>
  </si>
  <si>
    <t>Ермаковский район</t>
  </si>
  <si>
    <t>Шушенский район</t>
  </si>
  <si>
    <t>Минусинский район</t>
  </si>
  <si>
    <t>Идринский район район</t>
  </si>
  <si>
    <t>Курагинский район</t>
  </si>
  <si>
    <t>Краснотуранский район</t>
  </si>
  <si>
    <t>Итого по Южной зоне</t>
  </si>
  <si>
    <t>Итого по краю</t>
  </si>
  <si>
    <t>Основные показатели отрасли скотоводства по сельскохозяйственным предприятиям за 3 года</t>
  </si>
  <si>
    <t>Показатели</t>
  </si>
  <si>
    <t>Произведено молока</t>
  </si>
  <si>
    <t>Количество молочных  коров, голов</t>
  </si>
  <si>
    <t>за сутки</t>
  </si>
  <si>
    <t>с начала года</t>
  </si>
  <si>
    <t>год</t>
  </si>
  <si>
    <t>+/- 2024/2023, тонн</t>
  </si>
  <si>
    <t>всего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</si>
</sst>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0.0"/>
    <numFmt numFmtId="165" formatCode="0.0;[Red]0.0"/>
    <numFmt numFmtId="166" formatCode="#,##0.0"/>
    <numFmt numFmtId="167" formatCode="#,##0.0_р_."/>
    <numFmt numFmtId="168" formatCode="_-* #,##0.00_р_._-;\-* #,##0.00_р_._-;_-* &quot;-&quot;??_р_._-;_-@_-"/>
    <numFmt numFmtId="169" formatCode="#,##0.0_ ;\-#,##0.0\ "/>
    <numFmt numFmtId="170" formatCode="#,##0_ ;\-#,##0\ "/>
    <numFmt numFmtId="171" formatCode="#,##0_р_."/>
    <numFmt numFmtId="172" formatCode="_-* #,##0.0_р_._-;\-* #,##0.0_р_._-;_-* &quot;-&quot;??_р_._-;_-@_-"/>
  </numFmts>
  <fonts count="11" x14ac:knownFonts="1">
    <font>
      <sz val="10"/>
      <name val="Arial Cyr"/>
      <charset val="204"/>
    </font>
    <font>
      <sz val="10"/>
      <name val="Arial Cyr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Arial Cyr"/>
      <family val="2"/>
      <charset val="204"/>
    </font>
    <font>
      <sz val="12"/>
      <name val="Arial"/>
      <family val="2"/>
      <charset val="204"/>
    </font>
    <font>
      <b/>
      <sz val="12"/>
      <name val="Arial Cyr"/>
      <charset val="204"/>
    </font>
    <font>
      <b/>
      <sz val="12"/>
      <name val="Arial"/>
      <family val="2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8" fontId="1" fillId="0" borderId="0" applyFont="0" applyFill="0" applyBorder="0" applyAlignment="0" applyProtection="0"/>
  </cellStyleXfs>
  <cellXfs count="129">
    <xf numFmtId="0" fontId="0" fillId="0" borderId="0" xfId="0"/>
    <xf numFmtId="164" fontId="2" fillId="0" borderId="0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164" fontId="4" fillId="0" borderId="0" xfId="0" applyNumberFormat="1" applyFont="1" applyBorder="1" applyAlignment="1">
      <alignment horizontal="center" vertical="center"/>
    </xf>
    <xf numFmtId="165" fontId="5" fillId="0" borderId="0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right" vertical="center"/>
    </xf>
    <xf numFmtId="14" fontId="5" fillId="2" borderId="0" xfId="0" applyNumberFormat="1" applyFont="1" applyFill="1" applyBorder="1" applyAlignment="1">
      <alignment horizontal="left" vertical="center"/>
    </xf>
    <xf numFmtId="14" fontId="5" fillId="2" borderId="0" xfId="0" applyNumberFormat="1" applyFont="1" applyFill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164" fontId="5" fillId="0" borderId="2" xfId="0" applyNumberFormat="1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/>
    </xf>
    <xf numFmtId="164" fontId="5" fillId="0" borderId="4" xfId="0" applyNumberFormat="1" applyFont="1" applyBorder="1" applyAlignment="1">
      <alignment horizontal="center" vertical="center"/>
    </xf>
    <xf numFmtId="164" fontId="5" fillId="0" borderId="5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164" fontId="5" fillId="0" borderId="5" xfId="0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164" fontId="5" fillId="0" borderId="7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14" fontId="5" fillId="0" borderId="3" xfId="0" applyNumberFormat="1" applyFont="1" applyBorder="1" applyAlignment="1">
      <alignment horizontal="center" vertical="center" wrapText="1"/>
    </xf>
    <xf numFmtId="14" fontId="5" fillId="0" borderId="5" xfId="0" applyNumberFormat="1" applyFont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164" fontId="7" fillId="0" borderId="5" xfId="0" applyNumberFormat="1" applyFont="1" applyFill="1" applyBorder="1" applyAlignment="1">
      <alignment horizontal="center"/>
    </xf>
    <xf numFmtId="1" fontId="5" fillId="0" borderId="8" xfId="0" applyNumberFormat="1" applyFont="1" applyBorder="1" applyAlignment="1">
      <alignment horizontal="center" vertical="center"/>
    </xf>
    <xf numFmtId="49" fontId="5" fillId="0" borderId="8" xfId="0" applyNumberFormat="1" applyFont="1" applyBorder="1" applyAlignment="1">
      <alignment horizontal="center" vertical="center" wrapText="1"/>
    </xf>
    <xf numFmtId="1" fontId="5" fillId="0" borderId="8" xfId="0" applyNumberFormat="1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8" xfId="0" applyNumberFormat="1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164" fontId="5" fillId="0" borderId="8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1" fontId="4" fillId="0" borderId="11" xfId="0" applyNumberFormat="1" applyFont="1" applyBorder="1" applyAlignment="1">
      <alignment horizontal="center" vertical="center"/>
    </xf>
    <xf numFmtId="1" fontId="4" fillId="0" borderId="8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164" fontId="4" fillId="0" borderId="9" xfId="0" applyNumberFormat="1" applyFont="1" applyBorder="1" applyAlignment="1">
      <alignment vertical="center"/>
    </xf>
    <xf numFmtId="164" fontId="4" fillId="0" borderId="5" xfId="0" applyNumberFormat="1" applyFont="1" applyBorder="1" applyAlignment="1">
      <alignment horizontal="center"/>
    </xf>
    <xf numFmtId="1" fontId="4" fillId="0" borderId="5" xfId="0" applyNumberFormat="1" applyFont="1" applyBorder="1" applyAlignment="1">
      <alignment horizontal="center"/>
    </xf>
    <xf numFmtId="2" fontId="4" fillId="0" borderId="5" xfId="0" applyNumberFormat="1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64" fontId="3" fillId="0" borderId="0" xfId="0" applyNumberFormat="1" applyFont="1" applyAlignment="1">
      <alignment vertical="center"/>
    </xf>
    <xf numFmtId="164" fontId="5" fillId="3" borderId="9" xfId="0" applyNumberFormat="1" applyFont="1" applyFill="1" applyBorder="1" applyAlignment="1">
      <alignment vertical="center"/>
    </xf>
    <xf numFmtId="164" fontId="5" fillId="3" borderId="5" xfId="0" applyNumberFormat="1" applyFont="1" applyFill="1" applyBorder="1" applyAlignment="1">
      <alignment horizontal="center"/>
    </xf>
    <xf numFmtId="1" fontId="5" fillId="3" borderId="5" xfId="0" applyNumberFormat="1" applyFont="1" applyFill="1" applyBorder="1" applyAlignment="1">
      <alignment horizontal="center"/>
    </xf>
    <xf numFmtId="2" fontId="5" fillId="3" borderId="5" xfId="0" applyNumberFormat="1" applyFont="1" applyFill="1" applyBorder="1" applyAlignment="1">
      <alignment horizontal="center"/>
    </xf>
    <xf numFmtId="164" fontId="5" fillId="3" borderId="9" xfId="0" applyNumberFormat="1" applyFont="1" applyFill="1" applyBorder="1" applyAlignment="1">
      <alignment horizontal="center" vertical="center"/>
    </xf>
    <xf numFmtId="1" fontId="8" fillId="0" borderId="5" xfId="0" applyNumberFormat="1" applyFont="1" applyBorder="1" applyAlignment="1">
      <alignment horizontal="center"/>
    </xf>
    <xf numFmtId="164" fontId="8" fillId="0" borderId="5" xfId="0" applyNumberFormat="1" applyFont="1" applyBorder="1" applyAlignment="1">
      <alignment horizontal="center"/>
    </xf>
    <xf numFmtId="0" fontId="8" fillId="0" borderId="0" xfId="0" applyFont="1" applyAlignment="1">
      <alignment vertical="center"/>
    </xf>
    <xf numFmtId="164" fontId="4" fillId="0" borderId="9" xfId="0" applyNumberFormat="1" applyFont="1" applyBorder="1" applyAlignment="1">
      <alignment horizontal="center" vertical="center"/>
    </xf>
    <xf numFmtId="164" fontId="4" fillId="0" borderId="9" xfId="0" applyNumberFormat="1" applyFont="1" applyBorder="1" applyAlignment="1">
      <alignment horizontal="center"/>
    </xf>
    <xf numFmtId="164" fontId="5" fillId="3" borderId="9" xfId="0" applyNumberFormat="1" applyFont="1" applyFill="1" applyBorder="1" applyAlignment="1">
      <alignment horizontal="left" vertical="center"/>
    </xf>
    <xf numFmtId="166" fontId="5" fillId="3" borderId="9" xfId="0" applyNumberFormat="1" applyFont="1" applyFill="1" applyBorder="1" applyAlignment="1">
      <alignment horizontal="center" vertical="center"/>
    </xf>
    <xf numFmtId="164" fontId="9" fillId="0" borderId="9" xfId="0" applyNumberFormat="1" applyFont="1" applyBorder="1" applyAlignment="1">
      <alignment horizontal="center" vertical="center"/>
    </xf>
    <xf numFmtId="1" fontId="9" fillId="0" borderId="5" xfId="0" applyNumberFormat="1" applyFont="1" applyBorder="1" applyAlignment="1">
      <alignment horizontal="center" vertical="center"/>
    </xf>
    <xf numFmtId="164" fontId="9" fillId="0" borderId="5" xfId="0" applyNumberFormat="1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164" fontId="4" fillId="0" borderId="0" xfId="0" applyNumberFormat="1" applyFont="1" applyBorder="1" applyAlignment="1">
      <alignment vertical="center"/>
    </xf>
    <xf numFmtId="164" fontId="4" fillId="0" borderId="0" xfId="0" applyNumberFormat="1" applyFont="1" applyBorder="1" applyAlignment="1">
      <alignment horizontal="center"/>
    </xf>
    <xf numFmtId="1" fontId="4" fillId="0" borderId="0" xfId="0" applyNumberFormat="1" applyFont="1" applyBorder="1" applyAlignment="1">
      <alignment horizontal="center"/>
    </xf>
    <xf numFmtId="2" fontId="4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vertical="center"/>
    </xf>
    <xf numFmtId="164" fontId="2" fillId="0" borderId="0" xfId="0" applyNumberFormat="1" applyFont="1" applyBorder="1" applyAlignment="1">
      <alignment horizontal="center"/>
    </xf>
    <xf numFmtId="164" fontId="4" fillId="0" borderId="0" xfId="0" applyNumberFormat="1" applyFont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12" xfId="0" applyNumberFormat="1" applyFont="1" applyBorder="1" applyAlignment="1">
      <alignment horizontal="center"/>
    </xf>
    <xf numFmtId="164" fontId="4" fillId="0" borderId="6" xfId="0" applyNumberFormat="1" applyFont="1" applyBorder="1" applyAlignment="1">
      <alignment horizontal="center"/>
    </xf>
    <xf numFmtId="164" fontId="4" fillId="0" borderId="13" xfId="0" applyNumberFormat="1" applyFont="1" applyBorder="1" applyAlignment="1">
      <alignment horizontal="center"/>
    </xf>
    <xf numFmtId="164" fontId="4" fillId="0" borderId="12" xfId="0" applyNumberFormat="1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164" fontId="4" fillId="0" borderId="13" xfId="0" applyNumberFormat="1" applyFont="1" applyBorder="1" applyAlignment="1">
      <alignment horizontal="center" vertical="center" wrapText="1"/>
    </xf>
    <xf numFmtId="164" fontId="4" fillId="0" borderId="0" xfId="0" applyNumberFormat="1" applyFont="1" applyBorder="1" applyAlignment="1"/>
    <xf numFmtId="164" fontId="4" fillId="0" borderId="7" xfId="0" applyNumberFormat="1" applyFont="1" applyBorder="1" applyAlignment="1">
      <alignment horizontal="center" vertical="center" wrapText="1"/>
    </xf>
    <xf numFmtId="164" fontId="4" fillId="0" borderId="14" xfId="0" applyNumberFormat="1" applyFont="1" applyBorder="1" applyAlignment="1">
      <alignment horizontal="center" vertical="center" wrapText="1"/>
    </xf>
    <xf numFmtId="164" fontId="4" fillId="0" borderId="10" xfId="0" applyNumberFormat="1" applyFont="1" applyBorder="1" applyAlignment="1">
      <alignment horizontal="center" vertical="center" wrapText="1"/>
    </xf>
    <xf numFmtId="164" fontId="4" fillId="0" borderId="11" xfId="0" applyNumberFormat="1" applyFont="1" applyBorder="1" applyAlignment="1">
      <alignment horizontal="center" vertical="center" wrapText="1"/>
    </xf>
    <xf numFmtId="164" fontId="4" fillId="0" borderId="8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1" fontId="4" fillId="0" borderId="9" xfId="0" applyNumberFormat="1" applyFont="1" applyBorder="1" applyAlignment="1">
      <alignment horizontal="center" vertical="center"/>
    </xf>
    <xf numFmtId="167" fontId="4" fillId="0" borderId="3" xfId="0" applyNumberFormat="1" applyFont="1" applyBorder="1" applyAlignment="1">
      <alignment horizontal="center" vertical="center"/>
    </xf>
    <xf numFmtId="167" fontId="4" fillId="0" borderId="5" xfId="0" applyNumberFormat="1" applyFont="1" applyBorder="1" applyAlignment="1">
      <alignment horizontal="center" vertical="center"/>
    </xf>
    <xf numFmtId="169" fontId="4" fillId="0" borderId="3" xfId="1" applyNumberFormat="1" applyFont="1" applyBorder="1" applyAlignment="1">
      <alignment horizontal="center" vertical="center"/>
    </xf>
    <xf numFmtId="169" fontId="4" fillId="0" borderId="5" xfId="1" applyNumberFormat="1" applyFont="1" applyBorder="1" applyAlignment="1">
      <alignment horizontal="center" vertical="center"/>
    </xf>
    <xf numFmtId="169" fontId="4" fillId="0" borderId="3" xfId="1" applyNumberFormat="1" applyFont="1" applyBorder="1" applyAlignment="1">
      <alignment vertical="center" wrapText="1"/>
    </xf>
    <xf numFmtId="169" fontId="4" fillId="0" borderId="5" xfId="1" applyNumberFormat="1" applyFont="1" applyBorder="1" applyAlignment="1">
      <alignment vertical="center" wrapText="1"/>
    </xf>
    <xf numFmtId="170" fontId="4" fillId="0" borderId="3" xfId="1" applyNumberFormat="1" applyFont="1" applyBorder="1" applyAlignment="1">
      <alignment horizontal="center" vertical="center"/>
    </xf>
    <xf numFmtId="170" fontId="4" fillId="0" borderId="4" xfId="1" applyNumberFormat="1" applyFont="1" applyBorder="1" applyAlignment="1">
      <alignment horizontal="center" vertical="center"/>
    </xf>
    <xf numFmtId="170" fontId="4" fillId="0" borderId="5" xfId="1" applyNumberFormat="1" applyFont="1" applyBorder="1" applyAlignment="1">
      <alignment horizontal="center" vertical="center"/>
    </xf>
    <xf numFmtId="171" fontId="4" fillId="0" borderId="0" xfId="0" applyNumberFormat="1" applyFont="1" applyBorder="1" applyAlignment="1">
      <alignment horizontal="center"/>
    </xf>
    <xf numFmtId="172" fontId="4" fillId="0" borderId="3" xfId="1" applyNumberFormat="1" applyFont="1" applyBorder="1" applyAlignment="1">
      <alignment vertical="center" wrapText="1"/>
    </xf>
    <xf numFmtId="172" fontId="4" fillId="0" borderId="5" xfId="1" applyNumberFormat="1" applyFont="1" applyBorder="1" applyAlignment="1">
      <alignment vertical="center" wrapText="1"/>
    </xf>
    <xf numFmtId="164" fontId="2" fillId="0" borderId="0" xfId="0" applyNumberFormat="1" applyFont="1" applyBorder="1" applyAlignment="1">
      <alignment vertical="center"/>
    </xf>
    <xf numFmtId="1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tdel_02/__&#1054;_&#1046;&#1080;&#1074;&#1086;&#1090;&#1085;&#1086;&#1074;&#1086;&#1076;&#1089;&#1090;&#1074;&#1072;/_____________&#1057;&#1042;&#1054;&#1044;&#1050;&#1040;%20&#1087;&#1086;%20&#1084;&#1086;&#1083;&#1086;&#1082;&#1091;%20&#1085;&#1077;%20&#1090;&#1088;&#1086;&#1075;&#1072;&#1090;&#1100;/______________________&#1057;&#1042;&#1054;&#1044;&#1050;&#1040;%20&#1055;&#1054;%20&#1053;&#1040;&#1044;&#1054;&#1070;%20&#1052;&#1054;&#1051;&#1054;&#1050;&#1040;%20&#1053;&#1040;%202024%20(&#1064;&#1045;&#1050;&#1050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олоко с начала года"/>
      <sheetName val="промрасчет"/>
      <sheetName val="Рейтинг"/>
      <sheetName val="Исходный для набора"/>
      <sheetName val="Сгруппированный"/>
      <sheetName val="ДИНАМИКА 2022"/>
      <sheetName val="ДИНАМИКА 2021"/>
      <sheetName val="Динамика 2020"/>
      <sheetName val="Динамика 2019"/>
      <sheetName val="Динамина 2018"/>
      <sheetName val="Динамина 2017"/>
      <sheetName val="Динамика 2016 натур"/>
      <sheetName val="Динамика 2015"/>
      <sheetName val="Динамика 2014"/>
      <sheetName val="Динамика 2013"/>
      <sheetName val="Динамика 2012"/>
      <sheetName val="Динамика 2011"/>
      <sheetName val="Динамика 2010"/>
      <sheetName val="Динамика 2009г"/>
      <sheetName val="Динамика 2016"/>
      <sheetName val="ДИНАМИКА 2008 2007"/>
      <sheetName val="валовка в течении месяца"/>
      <sheetName val="продуктивность в течен месяца"/>
      <sheetName val="Диаграмма2"/>
      <sheetName val="валовка помесячноза год"/>
      <sheetName val="Диаграмма4"/>
    </sheetNames>
    <sheetDataSet>
      <sheetData sheetId="0"/>
      <sheetData sheetId="1"/>
      <sheetData sheetId="2"/>
      <sheetData sheetId="3">
        <row r="3">
          <cell r="I3" t="str">
            <v xml:space="preserve"> на 20 июня</v>
          </cell>
          <cell r="M3">
            <v>45463</v>
          </cell>
        </row>
        <row r="5">
          <cell r="T5" t="str">
            <v>Разница к 2023 году +/-</v>
          </cell>
        </row>
        <row r="6">
          <cell r="M6" t="str">
            <v>на 1 июня</v>
          </cell>
          <cell r="P6">
            <v>2024</v>
          </cell>
          <cell r="R6" t="str">
            <v>2023 год</v>
          </cell>
        </row>
        <row r="7">
          <cell r="X7" t="str">
            <v>2022 год</v>
          </cell>
        </row>
        <row r="9">
          <cell r="H9">
            <v>52.834000000000003</v>
          </cell>
          <cell r="I9">
            <v>0</v>
          </cell>
          <cell r="J9">
            <v>47.56</v>
          </cell>
          <cell r="M9">
            <v>1843</v>
          </cell>
          <cell r="N9">
            <v>1882</v>
          </cell>
          <cell r="P9">
            <v>28.66739012479653</v>
          </cell>
          <cell r="Q9">
            <v>0</v>
          </cell>
          <cell r="R9">
            <v>25.270988310308184</v>
          </cell>
          <cell r="T9">
            <v>5.2740000000000009</v>
          </cell>
          <cell r="U9">
            <v>3.3964018144883461</v>
          </cell>
          <cell r="V9">
            <v>62.454000000000001</v>
          </cell>
          <cell r="W9">
            <v>52.834000000000003</v>
          </cell>
          <cell r="X9">
            <v>1870</v>
          </cell>
          <cell r="Y9">
            <v>45.3</v>
          </cell>
        </row>
        <row r="10">
          <cell r="H10">
            <v>4.05</v>
          </cell>
          <cell r="I10">
            <v>0</v>
          </cell>
          <cell r="J10">
            <v>4.2699999999999996</v>
          </cell>
          <cell r="M10">
            <v>375</v>
          </cell>
          <cell r="N10">
            <v>379</v>
          </cell>
          <cell r="P10">
            <v>10.799999999999999</v>
          </cell>
          <cell r="Q10">
            <v>0</v>
          </cell>
          <cell r="R10">
            <v>11.266490765171502</v>
          </cell>
          <cell r="T10">
            <v>-0.21999999999999975</v>
          </cell>
          <cell r="U10">
            <v>-0.46649076517150334</v>
          </cell>
          <cell r="V10">
            <v>3.71</v>
          </cell>
          <cell r="W10">
            <v>4.05</v>
          </cell>
          <cell r="X10">
            <v>363</v>
          </cell>
          <cell r="Y10">
            <v>4.5999999999999996</v>
          </cell>
        </row>
        <row r="11">
          <cell r="H11">
            <v>55.3</v>
          </cell>
          <cell r="I11">
            <v>0.30999999999999517</v>
          </cell>
          <cell r="J11">
            <v>58.88</v>
          </cell>
          <cell r="M11">
            <v>3333</v>
          </cell>
          <cell r="N11">
            <v>3333</v>
          </cell>
          <cell r="P11">
            <v>16.591659165916592</v>
          </cell>
          <cell r="Q11">
            <v>9.3009300930091854E-2</v>
          </cell>
          <cell r="R11">
            <v>17.665766576657667</v>
          </cell>
          <cell r="T11">
            <v>-3.5800000000000054</v>
          </cell>
          <cell r="U11">
            <v>-1.0741074107410746</v>
          </cell>
          <cell r="V11">
            <v>68.63</v>
          </cell>
          <cell r="W11">
            <v>54.99</v>
          </cell>
          <cell r="X11">
            <v>3333</v>
          </cell>
          <cell r="Y11">
            <v>56.4</v>
          </cell>
        </row>
        <row r="12">
          <cell r="H12">
            <v>11.3</v>
          </cell>
          <cell r="I12">
            <v>3.0000000000001137E-2</v>
          </cell>
          <cell r="J12">
            <v>11.2</v>
          </cell>
          <cell r="M12">
            <v>650</v>
          </cell>
          <cell r="N12">
            <v>676</v>
          </cell>
          <cell r="P12">
            <v>17.384615384615387</v>
          </cell>
          <cell r="Q12">
            <v>4.6153846153849543E-2</v>
          </cell>
          <cell r="R12">
            <v>16.568047337278106</v>
          </cell>
          <cell r="T12">
            <v>0.10000000000000142</v>
          </cell>
          <cell r="U12">
            <v>0.81656804733728094</v>
          </cell>
          <cell r="V12">
            <v>11.42</v>
          </cell>
          <cell r="W12">
            <v>11.27</v>
          </cell>
          <cell r="X12">
            <v>740</v>
          </cell>
          <cell r="Y12">
            <v>11.3</v>
          </cell>
        </row>
        <row r="13">
          <cell r="H13">
            <v>3.81</v>
          </cell>
          <cell r="I13">
            <v>1.0000000000000231E-2</v>
          </cell>
          <cell r="J13">
            <v>4.1900000000000004</v>
          </cell>
          <cell r="M13">
            <v>328</v>
          </cell>
          <cell r="N13">
            <v>379</v>
          </cell>
          <cell r="P13">
            <v>11.615853658536585</v>
          </cell>
          <cell r="Q13">
            <v>3.0487804878047697E-2</v>
          </cell>
          <cell r="R13">
            <v>11.055408970976254</v>
          </cell>
          <cell r="T13">
            <v>-0.38000000000000034</v>
          </cell>
          <cell r="U13">
            <v>0.56044468756033083</v>
          </cell>
          <cell r="V13">
            <v>3.34</v>
          </cell>
          <cell r="W13">
            <v>3.8</v>
          </cell>
          <cell r="X13">
            <v>378</v>
          </cell>
          <cell r="Y13">
            <v>4.4000000000000004</v>
          </cell>
        </row>
        <row r="14">
          <cell r="H14">
            <v>0.59</v>
          </cell>
          <cell r="I14">
            <v>0</v>
          </cell>
          <cell r="J14">
            <v>1.1299999999999999</v>
          </cell>
          <cell r="M14">
            <v>54</v>
          </cell>
          <cell r="N14">
            <v>100</v>
          </cell>
          <cell r="P14">
            <v>10.925925925925926</v>
          </cell>
          <cell r="Q14">
            <v>0</v>
          </cell>
          <cell r="R14">
            <v>11.299999999999999</v>
          </cell>
          <cell r="T14">
            <v>-0.53999999999999992</v>
          </cell>
          <cell r="U14">
            <v>-0.37407407407407334</v>
          </cell>
          <cell r="V14">
            <v>0.35</v>
          </cell>
          <cell r="W14">
            <v>0.59</v>
          </cell>
          <cell r="X14">
            <v>60</v>
          </cell>
          <cell r="Y14">
            <v>0.8</v>
          </cell>
        </row>
        <row r="15">
          <cell r="H15">
            <v>16.399999999999999</v>
          </cell>
          <cell r="I15">
            <v>0.19999999999999929</v>
          </cell>
          <cell r="J15">
            <v>16.77</v>
          </cell>
          <cell r="M15">
            <v>1017</v>
          </cell>
          <cell r="N15">
            <v>1015</v>
          </cell>
          <cell r="P15">
            <v>16.125860373647981</v>
          </cell>
          <cell r="Q15">
            <v>0.19665683382497257</v>
          </cell>
          <cell r="R15">
            <v>16.52216748768473</v>
          </cell>
          <cell r="T15">
            <v>-0.37000000000000099</v>
          </cell>
          <cell r="U15">
            <v>-0.39630711403674823</v>
          </cell>
          <cell r="V15">
            <v>17.899999999999999</v>
          </cell>
          <cell r="W15">
            <v>16.2</v>
          </cell>
          <cell r="X15">
            <v>1015</v>
          </cell>
          <cell r="Y15">
            <v>15.4</v>
          </cell>
        </row>
        <row r="16">
          <cell r="H16">
            <v>20.89</v>
          </cell>
          <cell r="I16">
            <v>-9.9999999999980105E-3</v>
          </cell>
          <cell r="J16">
            <v>20.88</v>
          </cell>
          <cell r="M16">
            <v>1750</v>
          </cell>
          <cell r="N16">
            <v>1308</v>
          </cell>
          <cell r="P16">
            <v>11.937142857142858</v>
          </cell>
          <cell r="Q16">
            <v>-5.7142857142853387E-3</v>
          </cell>
          <cell r="R16">
            <v>15.963302752293577</v>
          </cell>
          <cell r="T16">
            <v>1.0000000000001563E-2</v>
          </cell>
          <cell r="U16">
            <v>-4.0261598951507196</v>
          </cell>
          <cell r="V16">
            <v>22.8</v>
          </cell>
          <cell r="W16">
            <v>20.9</v>
          </cell>
          <cell r="X16">
            <v>1259</v>
          </cell>
          <cell r="Y16">
            <v>18.2</v>
          </cell>
        </row>
        <row r="17">
          <cell r="H17">
            <v>2.13</v>
          </cell>
          <cell r="I17">
            <v>0</v>
          </cell>
          <cell r="J17">
            <v>2.69</v>
          </cell>
          <cell r="M17">
            <v>152</v>
          </cell>
          <cell r="N17">
            <v>185</v>
          </cell>
          <cell r="P17">
            <v>14.013157894736842</v>
          </cell>
          <cell r="Q17">
            <v>0</v>
          </cell>
          <cell r="R17">
            <v>14.54054054054054</v>
          </cell>
          <cell r="T17">
            <v>-0.56000000000000005</v>
          </cell>
          <cell r="U17">
            <v>-0.52738264580369787</v>
          </cell>
          <cell r="V17">
            <v>1.79</v>
          </cell>
          <cell r="W17">
            <v>2.13</v>
          </cell>
          <cell r="X17">
            <v>186</v>
          </cell>
          <cell r="Y17">
            <v>2.7</v>
          </cell>
        </row>
        <row r="18">
          <cell r="H18">
            <v>1.34</v>
          </cell>
          <cell r="I18">
            <v>0</v>
          </cell>
          <cell r="J18">
            <v>8.67</v>
          </cell>
          <cell r="M18">
            <v>216</v>
          </cell>
          <cell r="N18">
            <v>848</v>
          </cell>
          <cell r="P18">
            <v>6.2037037037037042</v>
          </cell>
          <cell r="Q18">
            <v>0</v>
          </cell>
          <cell r="R18">
            <v>10.224056603773585</v>
          </cell>
          <cell r="T18">
            <v>-7.33</v>
          </cell>
          <cell r="U18">
            <v>-4.0203529000698808</v>
          </cell>
          <cell r="V18">
            <v>1.1200000000000001</v>
          </cell>
          <cell r="W18">
            <v>1.34</v>
          </cell>
          <cell r="X18">
            <v>828</v>
          </cell>
          <cell r="Y18">
            <v>6.9</v>
          </cell>
        </row>
        <row r="19">
          <cell r="H19">
            <v>1.1220000000000001</v>
          </cell>
          <cell r="I19">
            <v>2.200000000000002E-2</v>
          </cell>
          <cell r="J19">
            <v>1.22</v>
          </cell>
          <cell r="M19">
            <v>118</v>
          </cell>
          <cell r="N19">
            <v>150</v>
          </cell>
          <cell r="P19">
            <v>9.5084745762711886</v>
          </cell>
          <cell r="Q19">
            <v>0.18644067796610386</v>
          </cell>
          <cell r="R19">
            <v>8.1333333333333329</v>
          </cell>
          <cell r="T19">
            <v>-9.7999999999999865E-2</v>
          </cell>
          <cell r="U19">
            <v>1.3751412429378558</v>
          </cell>
          <cell r="V19">
            <v>1.28</v>
          </cell>
          <cell r="W19">
            <v>1.1000000000000001</v>
          </cell>
          <cell r="X19">
            <v>150</v>
          </cell>
          <cell r="Y19">
            <v>1.6</v>
          </cell>
        </row>
        <row r="20">
          <cell r="H20">
            <v>2.4700000000000002</v>
          </cell>
          <cell r="I20">
            <v>0</v>
          </cell>
          <cell r="J20">
            <v>5.69</v>
          </cell>
          <cell r="M20">
            <v>253</v>
          </cell>
          <cell r="N20">
            <v>472</v>
          </cell>
          <cell r="P20">
            <v>9.7628458498023711</v>
          </cell>
          <cell r="Q20">
            <v>0</v>
          </cell>
          <cell r="R20">
            <v>12.055084745762713</v>
          </cell>
          <cell r="T20">
            <v>-3.22</v>
          </cell>
          <cell r="U20">
            <v>-2.2922388959603417</v>
          </cell>
          <cell r="V20">
            <v>2.61</v>
          </cell>
          <cell r="W20">
            <v>2.4700000000000002</v>
          </cell>
          <cell r="X20">
            <v>1094</v>
          </cell>
          <cell r="Y20">
            <v>8.9</v>
          </cell>
        </row>
        <row r="21">
          <cell r="H21">
            <v>0.45</v>
          </cell>
          <cell r="I21">
            <v>0</v>
          </cell>
          <cell r="J21">
            <v>2.2200000000000002</v>
          </cell>
          <cell r="M21">
            <v>127</v>
          </cell>
          <cell r="N21">
            <v>367</v>
          </cell>
          <cell r="P21">
            <v>3.5433070866141732</v>
          </cell>
          <cell r="Q21">
            <v>0</v>
          </cell>
          <cell r="R21">
            <v>6.0490463215258865</v>
          </cell>
          <cell r="T21">
            <v>-1.7700000000000002</v>
          </cell>
          <cell r="U21">
            <v>-2.5057392349117134</v>
          </cell>
          <cell r="V21">
            <v>0.47</v>
          </cell>
          <cell r="W21">
            <v>0.45</v>
          </cell>
          <cell r="X21">
            <v>464</v>
          </cell>
          <cell r="Y21">
            <v>7</v>
          </cell>
        </row>
        <row r="22">
          <cell r="H22">
            <v>0.3</v>
          </cell>
          <cell r="I22">
            <v>0</v>
          </cell>
          <cell r="J22">
            <v>0.4</v>
          </cell>
          <cell r="M22">
            <v>35</v>
          </cell>
          <cell r="N22">
            <v>40</v>
          </cell>
          <cell r="P22">
            <v>8.5714285714285712</v>
          </cell>
          <cell r="Q22">
            <v>0</v>
          </cell>
          <cell r="R22">
            <v>10</v>
          </cell>
          <cell r="T22">
            <v>-0.10000000000000003</v>
          </cell>
          <cell r="U22">
            <v>-1.4285714285714288</v>
          </cell>
          <cell r="V22">
            <v>0.2</v>
          </cell>
          <cell r="W22">
            <v>0.3</v>
          </cell>
          <cell r="X22">
            <v>37</v>
          </cell>
          <cell r="Y22">
            <v>0.4</v>
          </cell>
        </row>
        <row r="23">
          <cell r="H23">
            <v>206.99</v>
          </cell>
          <cell r="I23">
            <v>-0.62999999999999545</v>
          </cell>
          <cell r="J23">
            <v>231.87</v>
          </cell>
          <cell r="M23">
            <v>9561</v>
          </cell>
          <cell r="N23">
            <v>10706</v>
          </cell>
          <cell r="P23">
            <v>21.649409057629953</v>
          </cell>
          <cell r="Q23">
            <v>-6.5892689049263709E-2</v>
          </cell>
          <cell r="R23">
            <v>21.6579488137493</v>
          </cell>
          <cell r="T23">
            <v>-24.879999999999995</v>
          </cell>
          <cell r="U23">
            <v>-8.5397561193474303E-3</v>
          </cell>
          <cell r="V23">
            <v>226.57</v>
          </cell>
          <cell r="W23">
            <v>207.62</v>
          </cell>
          <cell r="X23">
            <v>10626</v>
          </cell>
          <cell r="Y23">
            <v>225</v>
          </cell>
        </row>
        <row r="25">
          <cell r="H25">
            <v>94.8</v>
          </cell>
          <cell r="I25">
            <v>-0.90000000000000568</v>
          </cell>
          <cell r="J25">
            <v>100.8</v>
          </cell>
          <cell r="M25">
            <v>4299</v>
          </cell>
          <cell r="N25">
            <v>4299</v>
          </cell>
          <cell r="P25">
            <v>22.051639916259592</v>
          </cell>
          <cell r="Q25">
            <v>-0.20935101186322669</v>
          </cell>
          <cell r="R25">
            <v>23.447313328681087</v>
          </cell>
          <cell r="T25">
            <v>-6</v>
          </cell>
          <cell r="U25">
            <v>-1.3956734124214947</v>
          </cell>
          <cell r="V25">
            <v>102.5</v>
          </cell>
          <cell r="W25">
            <v>95.7</v>
          </cell>
          <cell r="X25">
            <v>4038</v>
          </cell>
          <cell r="Y25">
            <v>88.7</v>
          </cell>
        </row>
        <row r="26">
          <cell r="H26">
            <v>149.80000000000001</v>
          </cell>
          <cell r="I26">
            <v>1.2400000000000091</v>
          </cell>
          <cell r="J26">
            <v>125.09</v>
          </cell>
          <cell r="M26">
            <v>7095</v>
          </cell>
          <cell r="N26">
            <v>7256</v>
          </cell>
          <cell r="P26">
            <v>21.113460183227627</v>
          </cell>
          <cell r="Q26">
            <v>0.17477096546864246</v>
          </cell>
          <cell r="R26">
            <v>17.239525909592064</v>
          </cell>
          <cell r="T26">
            <v>24.710000000000008</v>
          </cell>
          <cell r="U26">
            <v>3.8739342736355624</v>
          </cell>
          <cell r="V26">
            <v>145.32</v>
          </cell>
          <cell r="W26">
            <v>148.56</v>
          </cell>
          <cell r="X26">
            <v>7295</v>
          </cell>
          <cell r="Y26">
            <v>118.4</v>
          </cell>
        </row>
        <row r="27">
          <cell r="H27">
            <v>10.99</v>
          </cell>
          <cell r="I27">
            <v>-0.17999999999999972</v>
          </cell>
          <cell r="J27">
            <v>11.6</v>
          </cell>
          <cell r="M27">
            <v>725</v>
          </cell>
          <cell r="N27">
            <v>760</v>
          </cell>
          <cell r="P27">
            <v>15.158620689655173</v>
          </cell>
          <cell r="Q27">
            <v>-0.24827586206896513</v>
          </cell>
          <cell r="R27">
            <v>15.263157894736841</v>
          </cell>
          <cell r="T27">
            <v>-0.60999999999999943</v>
          </cell>
          <cell r="U27">
            <v>-0.10453720508166775</v>
          </cell>
          <cell r="V27">
            <v>12.9</v>
          </cell>
          <cell r="W27">
            <v>11.17</v>
          </cell>
          <cell r="X27">
            <v>760</v>
          </cell>
          <cell r="Y27">
            <v>13.3</v>
          </cell>
        </row>
        <row r="28">
          <cell r="H28">
            <v>45.942</v>
          </cell>
          <cell r="I28">
            <v>0.27700000000000102</v>
          </cell>
          <cell r="J28">
            <v>43.98</v>
          </cell>
          <cell r="M28">
            <v>2646</v>
          </cell>
          <cell r="N28">
            <v>2583</v>
          </cell>
          <cell r="P28">
            <v>17.362811791383223</v>
          </cell>
          <cell r="Q28">
            <v>0.10468631897203551</v>
          </cell>
          <cell r="R28">
            <v>17.026713124274099</v>
          </cell>
          <cell r="T28">
            <v>1.9620000000000033</v>
          </cell>
          <cell r="U28">
            <v>0.33609866710912328</v>
          </cell>
          <cell r="V28">
            <v>40.497999999999998</v>
          </cell>
          <cell r="W28">
            <v>45.664999999999999</v>
          </cell>
          <cell r="X28">
            <v>2582</v>
          </cell>
          <cell r="Y28">
            <v>42</v>
          </cell>
        </row>
        <row r="29">
          <cell r="H29">
            <v>117.4</v>
          </cell>
          <cell r="I29">
            <v>1.1000000000000085</v>
          </cell>
          <cell r="J29">
            <v>130.9</v>
          </cell>
          <cell r="M29">
            <v>3771</v>
          </cell>
          <cell r="N29">
            <v>4971</v>
          </cell>
          <cell r="P29">
            <v>31.132325643065503</v>
          </cell>
          <cell r="Q29">
            <v>0.29169981437285131</v>
          </cell>
          <cell r="R29">
            <v>26.332729833031586</v>
          </cell>
          <cell r="T29">
            <v>-13.5</v>
          </cell>
          <cell r="U29">
            <v>4.7995958100339173</v>
          </cell>
          <cell r="V29">
            <v>126.6</v>
          </cell>
          <cell r="W29">
            <v>116.3</v>
          </cell>
          <cell r="X29">
            <v>4971</v>
          </cell>
          <cell r="Y29">
            <v>116.8</v>
          </cell>
        </row>
        <row r="30">
          <cell r="H30">
            <v>10.273</v>
          </cell>
          <cell r="I30">
            <v>2.5000000000000355E-2</v>
          </cell>
          <cell r="J30">
            <v>9.35</v>
          </cell>
          <cell r="M30">
            <v>675</v>
          </cell>
          <cell r="N30">
            <v>674</v>
          </cell>
          <cell r="P30">
            <v>15.219259259259259</v>
          </cell>
          <cell r="Q30">
            <v>3.7037037037036313E-2</v>
          </cell>
          <cell r="R30">
            <v>13.872403560830859</v>
          </cell>
          <cell r="T30">
            <v>0.92300000000000004</v>
          </cell>
          <cell r="U30">
            <v>1.3468556984283993</v>
          </cell>
          <cell r="V30">
            <v>7.7220000000000004</v>
          </cell>
          <cell r="W30">
            <v>10.247999999999999</v>
          </cell>
          <cell r="X30">
            <v>636</v>
          </cell>
          <cell r="Y30">
            <v>9.5</v>
          </cell>
        </row>
        <row r="31">
          <cell r="H31">
            <v>33.549999999999997</v>
          </cell>
          <cell r="I31">
            <v>-0.39000000000000057</v>
          </cell>
          <cell r="J31">
            <v>36.369999999999997</v>
          </cell>
          <cell r="M31">
            <v>1500</v>
          </cell>
          <cell r="N31">
            <v>1593</v>
          </cell>
          <cell r="P31">
            <v>22.366666666666664</v>
          </cell>
          <cell r="Q31">
            <v>-0.26000000000000156</v>
          </cell>
          <cell r="R31">
            <v>22.83113622096673</v>
          </cell>
          <cell r="T31">
            <v>-2.8200000000000003</v>
          </cell>
          <cell r="U31">
            <v>-0.46446955430006653</v>
          </cell>
          <cell r="V31">
            <v>37.29</v>
          </cell>
          <cell r="W31">
            <v>33.94</v>
          </cell>
          <cell r="X31">
            <v>1500</v>
          </cell>
          <cell r="Y31">
            <v>34.700000000000003</v>
          </cell>
        </row>
        <row r="32">
          <cell r="H32">
            <v>0.75</v>
          </cell>
          <cell r="I32">
            <v>0</v>
          </cell>
          <cell r="J32">
            <v>1.27</v>
          </cell>
          <cell r="M32">
            <v>76</v>
          </cell>
          <cell r="N32">
            <v>107</v>
          </cell>
          <cell r="P32">
            <v>9.8684210526315788</v>
          </cell>
          <cell r="Q32">
            <v>0</v>
          </cell>
          <cell r="R32">
            <v>11.869158878504672</v>
          </cell>
          <cell r="T32">
            <v>-0.52</v>
          </cell>
          <cell r="U32">
            <v>-2.0007378258730935</v>
          </cell>
          <cell r="V32">
            <v>0.2</v>
          </cell>
          <cell r="W32">
            <v>0.75</v>
          </cell>
          <cell r="X32">
            <v>102</v>
          </cell>
          <cell r="Y32">
            <v>1.2</v>
          </cell>
        </row>
        <row r="33">
          <cell r="H33">
            <v>47.52</v>
          </cell>
          <cell r="I33">
            <v>-5.9999999999995168E-2</v>
          </cell>
          <cell r="J33">
            <v>46.38</v>
          </cell>
          <cell r="M33">
            <v>2489</v>
          </cell>
          <cell r="N33">
            <v>2482</v>
          </cell>
          <cell r="P33">
            <v>19.09200482121334</v>
          </cell>
          <cell r="Q33">
            <v>-2.4106066693448724E-2</v>
          </cell>
          <cell r="R33">
            <v>18.686543110394844</v>
          </cell>
          <cell r="T33">
            <v>1.1400000000000006</v>
          </cell>
          <cell r="U33">
            <v>0.40546171081849636</v>
          </cell>
          <cell r="V33">
            <v>53.55</v>
          </cell>
          <cell r="W33">
            <v>47.58</v>
          </cell>
          <cell r="X33">
            <v>2683</v>
          </cell>
          <cell r="Y33">
            <v>46.2</v>
          </cell>
        </row>
        <row r="34">
          <cell r="H34">
            <v>10.65</v>
          </cell>
          <cell r="I34">
            <v>0</v>
          </cell>
          <cell r="J34">
            <v>10.11</v>
          </cell>
          <cell r="M34">
            <v>742</v>
          </cell>
          <cell r="N34">
            <v>677</v>
          </cell>
          <cell r="P34">
            <v>14.35309973045822</v>
          </cell>
          <cell r="Q34">
            <v>0</v>
          </cell>
          <cell r="R34">
            <v>14.933530280649926</v>
          </cell>
          <cell r="T34">
            <v>0.54000000000000092</v>
          </cell>
          <cell r="U34">
            <v>-0.58043055019170531</v>
          </cell>
          <cell r="V34">
            <v>8.31</v>
          </cell>
          <cell r="W34">
            <v>10.65</v>
          </cell>
          <cell r="X34">
            <v>799</v>
          </cell>
          <cell r="Y34">
            <v>11.7</v>
          </cell>
        </row>
        <row r="35">
          <cell r="H35">
            <v>11.76</v>
          </cell>
          <cell r="I35">
            <v>0</v>
          </cell>
          <cell r="J35">
            <v>18.2</v>
          </cell>
          <cell r="M35">
            <v>877</v>
          </cell>
          <cell r="N35">
            <v>1126</v>
          </cell>
          <cell r="P35">
            <v>13.409350057012542</v>
          </cell>
          <cell r="Q35">
            <v>0</v>
          </cell>
          <cell r="R35">
            <v>16.163410301953821</v>
          </cell>
          <cell r="T35">
            <v>-6.4399999999999995</v>
          </cell>
          <cell r="U35">
            <v>-2.7540602449412788</v>
          </cell>
          <cell r="V35">
            <v>13.9</v>
          </cell>
          <cell r="W35">
            <v>11.76</v>
          </cell>
          <cell r="X35">
            <v>984</v>
          </cell>
          <cell r="Y35">
            <v>15.4</v>
          </cell>
        </row>
        <row r="37">
          <cell r="H37">
            <v>1.2</v>
          </cell>
          <cell r="I37">
            <v>0</v>
          </cell>
          <cell r="J37">
            <v>1.1000000000000001</v>
          </cell>
          <cell r="M37">
            <v>100</v>
          </cell>
          <cell r="N37">
            <v>100</v>
          </cell>
          <cell r="P37">
            <v>12</v>
          </cell>
          <cell r="Q37">
            <v>0</v>
          </cell>
          <cell r="R37">
            <v>11.000000000000002</v>
          </cell>
          <cell r="T37">
            <v>9.9999999999999867E-2</v>
          </cell>
          <cell r="U37">
            <v>0.99999999999999822</v>
          </cell>
          <cell r="V37">
            <v>0.55000000000000004</v>
          </cell>
          <cell r="W37">
            <v>1.2</v>
          </cell>
          <cell r="X37">
            <v>100</v>
          </cell>
          <cell r="Y37">
            <v>1.3</v>
          </cell>
        </row>
        <row r="38">
          <cell r="H38">
            <v>202.92</v>
          </cell>
          <cell r="I38">
            <v>-0.58000000000001251</v>
          </cell>
          <cell r="J38">
            <v>204.84</v>
          </cell>
          <cell r="M38">
            <v>7294</v>
          </cell>
          <cell r="N38">
            <v>7274</v>
          </cell>
          <cell r="P38">
            <v>27.820126131066626</v>
          </cell>
          <cell r="Q38">
            <v>-7.9517411571156771E-2</v>
          </cell>
          <cell r="R38">
            <v>28.160571899917514</v>
          </cell>
          <cell r="T38">
            <v>-1.9200000000000159</v>
          </cell>
          <cell r="U38">
            <v>-0.34044576885088773</v>
          </cell>
          <cell r="V38">
            <v>181.95</v>
          </cell>
          <cell r="W38">
            <v>203.5</v>
          </cell>
          <cell r="X38">
            <v>7269</v>
          </cell>
          <cell r="Y38">
            <v>194.9</v>
          </cell>
        </row>
        <row r="39">
          <cell r="H39">
            <v>7.7</v>
          </cell>
          <cell r="I39">
            <v>-9.9999999999999645E-2</v>
          </cell>
          <cell r="J39">
            <v>8.6999999999999993</v>
          </cell>
          <cell r="M39">
            <v>470</v>
          </cell>
          <cell r="N39">
            <v>440</v>
          </cell>
          <cell r="P39">
            <v>16.382978723404257</v>
          </cell>
          <cell r="Q39">
            <v>-0.21276595744680549</v>
          </cell>
          <cell r="R39">
            <v>19.772727272727273</v>
          </cell>
          <cell r="T39">
            <v>-0.99999999999999911</v>
          </cell>
          <cell r="U39">
            <v>-3.3897485493230164</v>
          </cell>
          <cell r="V39">
            <v>6.8</v>
          </cell>
          <cell r="W39">
            <v>7.8</v>
          </cell>
          <cell r="X39">
            <v>440</v>
          </cell>
          <cell r="Y39">
            <v>8.1999999999999993</v>
          </cell>
        </row>
        <row r="40">
          <cell r="H40">
            <v>18.64</v>
          </cell>
          <cell r="I40">
            <v>8.9999999999999858E-2</v>
          </cell>
          <cell r="J40">
            <v>21.08</v>
          </cell>
          <cell r="M40">
            <v>1259</v>
          </cell>
          <cell r="N40">
            <v>1375</v>
          </cell>
          <cell r="P40">
            <v>14.805401111993646</v>
          </cell>
          <cell r="Q40">
            <v>7.1485305798253407E-2</v>
          </cell>
          <cell r="R40">
            <v>15.33090909090909</v>
          </cell>
          <cell r="T40">
            <v>-2.4399999999999977</v>
          </cell>
          <cell r="U40">
            <v>-0.52550797891544399</v>
          </cell>
          <cell r="V40">
            <v>19.670000000000002</v>
          </cell>
          <cell r="W40">
            <v>18.55</v>
          </cell>
          <cell r="X40">
            <v>1400</v>
          </cell>
          <cell r="Y40">
            <v>22.3</v>
          </cell>
        </row>
        <row r="41">
          <cell r="H41">
            <v>170.02</v>
          </cell>
          <cell r="I41">
            <v>-0.78999999999999204</v>
          </cell>
          <cell r="J41">
            <v>168.89</v>
          </cell>
          <cell r="M41">
            <v>6288</v>
          </cell>
          <cell r="N41">
            <v>5845</v>
          </cell>
          <cell r="P41">
            <v>27.038804071246819</v>
          </cell>
          <cell r="Q41">
            <v>-0.12563613231552395</v>
          </cell>
          <cell r="R41">
            <v>28.89478186484174</v>
          </cell>
          <cell r="T41">
            <v>1.1300000000000239</v>
          </cell>
          <cell r="U41">
            <v>-1.8559777935949207</v>
          </cell>
          <cell r="V41">
            <v>170.03</v>
          </cell>
          <cell r="W41">
            <v>170.81</v>
          </cell>
          <cell r="X41">
            <v>5913</v>
          </cell>
          <cell r="Y41">
            <v>146.9</v>
          </cell>
        </row>
        <row r="43">
          <cell r="H43">
            <v>1313.8910000000001</v>
          </cell>
          <cell r="I43">
            <v>-0.33599999999978536</v>
          </cell>
          <cell r="J43">
            <v>1356.3000000000002</v>
          </cell>
          <cell r="M43">
            <v>60118</v>
          </cell>
          <cell r="N43">
            <v>63402</v>
          </cell>
          <cell r="P43">
            <v>21.9</v>
          </cell>
          <cell r="Q43">
            <v>3.9209554542733116E-2</v>
          </cell>
          <cell r="R43">
            <v>21.4</v>
          </cell>
          <cell r="T43">
            <v>-42.409000000000106</v>
          </cell>
          <cell r="U43">
            <v>0.5</v>
          </cell>
          <cell r="V43">
            <v>1352.4339999999997</v>
          </cell>
          <cell r="W43">
            <v>1314.2269999999999</v>
          </cell>
          <cell r="X43">
            <v>63875</v>
          </cell>
          <cell r="Y43">
            <v>1280.4000000000001</v>
          </cell>
        </row>
        <row r="46">
          <cell r="J46">
            <v>1280.4000000000001</v>
          </cell>
        </row>
        <row r="48">
          <cell r="A48" t="str">
            <v>2024 г</v>
          </cell>
          <cell r="H48">
            <v>222424.37700000004</v>
          </cell>
        </row>
        <row r="49">
          <cell r="A49" t="str">
            <v>2023 г</v>
          </cell>
          <cell r="H49">
            <v>219729.52</v>
          </cell>
        </row>
        <row r="50">
          <cell r="A50" t="str">
            <v>2022 г</v>
          </cell>
          <cell r="H50">
            <v>204816.63800000001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W66"/>
  <sheetViews>
    <sheetView tabSelected="1" topLeftCell="A29" zoomScale="60" zoomScaleNormal="60" zoomScaleSheetLayoutView="80" workbookViewId="0">
      <selection activeCell="F55" sqref="F55:G55"/>
    </sheetView>
  </sheetViews>
  <sheetFormatPr defaultColWidth="7.140625" defaultRowHeight="15" x14ac:dyDescent="0.2"/>
  <cols>
    <col min="1" max="1" width="43.85546875" style="2" customWidth="1"/>
    <col min="2" max="2" width="12.140625" style="2" customWidth="1"/>
    <col min="3" max="3" width="10.28515625" style="2" customWidth="1"/>
    <col min="4" max="4" width="10.5703125" style="2" customWidth="1"/>
    <col min="5" max="5" width="11.7109375" style="2" customWidth="1"/>
    <col min="6" max="6" width="11.85546875" style="2" customWidth="1"/>
    <col min="7" max="7" width="11.5703125" style="2" customWidth="1"/>
    <col min="8" max="8" width="12.140625" style="2" customWidth="1"/>
    <col min="9" max="9" width="11.7109375" style="2" customWidth="1"/>
    <col min="10" max="10" width="12.140625" style="2" customWidth="1"/>
    <col min="11" max="11" width="16.7109375" style="2" customWidth="1"/>
    <col min="12" max="12" width="19.42578125" style="2" customWidth="1"/>
    <col min="13" max="13" width="13.140625" style="2" hidden="1" customWidth="1"/>
    <col min="14" max="14" width="12.42578125" style="2" hidden="1" customWidth="1"/>
    <col min="15" max="15" width="9.7109375" style="2" hidden="1" customWidth="1"/>
    <col min="16" max="16384" width="7.140625" style="2"/>
  </cols>
  <sheetData>
    <row r="1" spans="1:23" ht="10.5" hidden="1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3" s="6" customFormat="1" ht="16.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5"/>
    </row>
    <row r="3" spans="1:23" ht="25.5" customHeight="1" x14ac:dyDescent="0.2">
      <c r="A3" s="7" t="s">
        <v>0</v>
      </c>
      <c r="B3" s="7"/>
      <c r="C3" s="7"/>
      <c r="D3" s="7"/>
      <c r="E3" s="7"/>
      <c r="F3" s="7"/>
      <c r="G3" s="7"/>
      <c r="H3" s="7"/>
      <c r="I3" s="7"/>
      <c r="J3" s="7"/>
      <c r="K3" s="8">
        <f>'[1]Исходный для набора'!M3</f>
        <v>45463</v>
      </c>
      <c r="L3" s="9"/>
      <c r="M3" s="1"/>
    </row>
    <row r="4" spans="1:23" ht="15.75" customHeight="1" x14ac:dyDescent="0.2">
      <c r="A4" s="10"/>
      <c r="B4" s="10"/>
      <c r="C4" s="10"/>
      <c r="D4" s="10"/>
      <c r="E4" s="10"/>
      <c r="F4" s="10"/>
      <c r="G4" s="11"/>
      <c r="H4" s="11"/>
      <c r="I4" s="11"/>
      <c r="J4" s="10"/>
      <c r="K4" s="10"/>
      <c r="L4" s="10"/>
      <c r="M4" s="12"/>
    </row>
    <row r="5" spans="1:23" ht="36" customHeight="1" x14ac:dyDescent="0.2">
      <c r="A5" s="13" t="s">
        <v>1</v>
      </c>
      <c r="B5" s="14" t="s">
        <v>2</v>
      </c>
      <c r="C5" s="15"/>
      <c r="D5" s="16"/>
      <c r="E5" s="17" t="s">
        <v>3</v>
      </c>
      <c r="F5" s="18"/>
      <c r="G5" s="19" t="s">
        <v>4</v>
      </c>
      <c r="H5" s="20"/>
      <c r="I5" s="21"/>
      <c r="J5" s="17" t="str">
        <f>'[1]Исходный для набора'!T5</f>
        <v>Разница к 2023 году +/-</v>
      </c>
      <c r="K5" s="18"/>
      <c r="L5" s="22" t="s">
        <v>5</v>
      </c>
      <c r="M5" s="23" t="s">
        <v>6</v>
      </c>
      <c r="N5" s="24" t="s">
        <v>7</v>
      </c>
      <c r="O5" s="25" t="s">
        <v>8</v>
      </c>
    </row>
    <row r="6" spans="1:23" ht="18.75" customHeight="1" x14ac:dyDescent="0.2">
      <c r="A6" s="26"/>
      <c r="B6" s="27" t="s">
        <v>9</v>
      </c>
      <c r="C6" s="28" t="s">
        <v>10</v>
      </c>
      <c r="D6" s="29" t="s">
        <v>11</v>
      </c>
      <c r="E6" s="30" t="str">
        <f>'[1]Исходный для набора'!M6</f>
        <v>на 1 июня</v>
      </c>
      <c r="F6" s="31"/>
      <c r="G6" s="32">
        <f>'[1]Исходный для набора'!P6</f>
        <v>2024</v>
      </c>
      <c r="H6" s="28" t="s">
        <v>12</v>
      </c>
      <c r="I6" s="32" t="str">
        <f>'[1]Исходный для набора'!R6</f>
        <v>2023 год</v>
      </c>
      <c r="J6" s="33" t="s">
        <v>13</v>
      </c>
      <c r="K6" s="34" t="s">
        <v>14</v>
      </c>
      <c r="L6" s="35"/>
      <c r="M6" s="12" t="s">
        <v>15</v>
      </c>
      <c r="N6" s="36" t="s">
        <v>16</v>
      </c>
      <c r="O6" s="37"/>
      <c r="W6" s="38"/>
    </row>
    <row r="7" spans="1:23" ht="89.25" customHeight="1" x14ac:dyDescent="0.2">
      <c r="A7" s="26"/>
      <c r="B7" s="39"/>
      <c r="C7" s="40"/>
      <c r="D7" s="41"/>
      <c r="E7" s="42" t="s">
        <v>9</v>
      </c>
      <c r="F7" s="42" t="s">
        <v>11</v>
      </c>
      <c r="G7" s="43"/>
      <c r="H7" s="40"/>
      <c r="I7" s="43"/>
      <c r="J7" s="44"/>
      <c r="K7" s="45"/>
      <c r="L7" s="46"/>
      <c r="M7" s="12"/>
      <c r="N7" s="47" t="str">
        <f>'[1]Исходный для набора'!X7</f>
        <v>2022 год</v>
      </c>
      <c r="O7" s="37"/>
    </row>
    <row r="8" spans="1:23" ht="18" customHeight="1" x14ac:dyDescent="0.2">
      <c r="A8" s="48"/>
      <c r="B8" s="19" t="s">
        <v>17</v>
      </c>
      <c r="C8" s="20"/>
      <c r="D8" s="21"/>
      <c r="E8" s="49" t="s">
        <v>18</v>
      </c>
      <c r="F8" s="50"/>
      <c r="G8" s="14" t="s">
        <v>19</v>
      </c>
      <c r="H8" s="15"/>
      <c r="I8" s="16"/>
      <c r="J8" s="51" t="s">
        <v>17</v>
      </c>
      <c r="K8" s="51" t="s">
        <v>20</v>
      </c>
      <c r="L8" s="51" t="s">
        <v>17</v>
      </c>
      <c r="M8" s="52"/>
      <c r="N8" s="53"/>
      <c r="O8" s="54"/>
    </row>
    <row r="9" spans="1:23" ht="18.75" x14ac:dyDescent="0.2">
      <c r="A9" s="55"/>
      <c r="B9" s="56">
        <v>1</v>
      </c>
      <c r="C9" s="57">
        <v>2</v>
      </c>
      <c r="D9" s="57">
        <v>3</v>
      </c>
      <c r="E9" s="55">
        <v>4</v>
      </c>
      <c r="F9" s="55">
        <v>5</v>
      </c>
      <c r="G9" s="55">
        <v>6</v>
      </c>
      <c r="H9" s="55">
        <v>7</v>
      </c>
      <c r="I9" s="55">
        <v>8</v>
      </c>
      <c r="J9" s="55">
        <v>9</v>
      </c>
      <c r="K9" s="55">
        <v>10</v>
      </c>
      <c r="L9" s="55">
        <v>11</v>
      </c>
      <c r="M9" s="58"/>
      <c r="N9" s="59"/>
      <c r="O9" s="59"/>
    </row>
    <row r="10" spans="1:23" ht="18.75" x14ac:dyDescent="0.3">
      <c r="A10" s="60" t="s">
        <v>21</v>
      </c>
      <c r="B10" s="61">
        <f>'[1]Исходный для набора'!H9</f>
        <v>52.834000000000003</v>
      </c>
      <c r="C10" s="61">
        <f>'[1]Исходный для набора'!I9</f>
        <v>0</v>
      </c>
      <c r="D10" s="61">
        <f>'[1]Исходный для набора'!J9</f>
        <v>47.56</v>
      </c>
      <c r="E10" s="62">
        <f>'[1]Исходный для набора'!M9</f>
        <v>1843</v>
      </c>
      <c r="F10" s="62">
        <f>'[1]Исходный для набора'!N9</f>
        <v>1882</v>
      </c>
      <c r="G10" s="61">
        <f>'[1]Исходный для набора'!P9</f>
        <v>28.66739012479653</v>
      </c>
      <c r="H10" s="63">
        <f>'[1]Исходный для набора'!Q9</f>
        <v>0</v>
      </c>
      <c r="I10" s="61">
        <f>'[1]Исходный для набора'!R9</f>
        <v>25.270988310308184</v>
      </c>
      <c r="J10" s="61">
        <f>'[1]Исходный для набора'!T9</f>
        <v>5.2740000000000009</v>
      </c>
      <c r="K10" s="61">
        <f>'[1]Исходный для набора'!U9</f>
        <v>3.3964018144883461</v>
      </c>
      <c r="L10" s="61">
        <f>'[1]Исходный для набора'!V9</f>
        <v>62.454000000000001</v>
      </c>
      <c r="M10" s="64">
        <f>'[1]Исходный для набора'!W9</f>
        <v>52.834000000000003</v>
      </c>
      <c r="N10" s="65">
        <f>'[1]Исходный для набора'!X9</f>
        <v>1870</v>
      </c>
      <c r="O10" s="64">
        <f>'[1]Исходный для набора'!Y9</f>
        <v>45.3</v>
      </c>
    </row>
    <row r="11" spans="1:23" ht="18.75" x14ac:dyDescent="0.3">
      <c r="A11" s="60" t="s">
        <v>22</v>
      </c>
      <c r="B11" s="61">
        <f>'[1]Исходный для набора'!H23</f>
        <v>206.99</v>
      </c>
      <c r="C11" s="61">
        <f>'[1]Исходный для набора'!I23</f>
        <v>-0.62999999999999545</v>
      </c>
      <c r="D11" s="61">
        <f>'[1]Исходный для набора'!J23</f>
        <v>231.87</v>
      </c>
      <c r="E11" s="62">
        <f>'[1]Исходный для набора'!M23</f>
        <v>9561</v>
      </c>
      <c r="F11" s="62">
        <f>'[1]Исходный для набора'!N23</f>
        <v>10706</v>
      </c>
      <c r="G11" s="61">
        <f>'[1]Исходный для набора'!P23</f>
        <v>21.649409057629953</v>
      </c>
      <c r="H11" s="63">
        <f>'[1]Исходный для набора'!Q23</f>
        <v>-6.5892689049263709E-2</v>
      </c>
      <c r="I11" s="61">
        <f>'[1]Исходный для набора'!R23</f>
        <v>21.6579488137493</v>
      </c>
      <c r="J11" s="61">
        <f>'[1]Исходный для набора'!T23</f>
        <v>-24.879999999999995</v>
      </c>
      <c r="K11" s="61">
        <f>'[1]Исходный для набора'!U23</f>
        <v>-8.5397561193474303E-3</v>
      </c>
      <c r="L11" s="61">
        <f>'[1]Исходный для набора'!V23</f>
        <v>226.57</v>
      </c>
      <c r="M11" s="64">
        <f>'[1]Исходный для набора'!W23</f>
        <v>207.62</v>
      </c>
      <c r="N11" s="65">
        <f>'[1]Исходный для набора'!X23</f>
        <v>10626</v>
      </c>
      <c r="O11" s="64">
        <f>'[1]Исходный для набора'!Y23</f>
        <v>225</v>
      </c>
    </row>
    <row r="12" spans="1:23" ht="18.75" x14ac:dyDescent="0.3">
      <c r="A12" s="60" t="s">
        <v>23</v>
      </c>
      <c r="B12" s="61">
        <f>'[1]Исходный для набора'!H15</f>
        <v>16.399999999999999</v>
      </c>
      <c r="C12" s="61">
        <f>'[1]Исходный для набора'!I15</f>
        <v>0.19999999999999929</v>
      </c>
      <c r="D12" s="61">
        <f>'[1]Исходный для набора'!J15</f>
        <v>16.77</v>
      </c>
      <c r="E12" s="62">
        <f>'[1]Исходный для набора'!M15</f>
        <v>1017</v>
      </c>
      <c r="F12" s="62">
        <f>'[1]Исходный для набора'!N15</f>
        <v>1015</v>
      </c>
      <c r="G12" s="61">
        <f>'[1]Исходный для набора'!P15</f>
        <v>16.125860373647981</v>
      </c>
      <c r="H12" s="63">
        <f>'[1]Исходный для набора'!Q15</f>
        <v>0.19665683382497257</v>
      </c>
      <c r="I12" s="61">
        <f>'[1]Исходный для набора'!R15</f>
        <v>16.52216748768473</v>
      </c>
      <c r="J12" s="61">
        <f>'[1]Исходный для набора'!T15</f>
        <v>-0.37000000000000099</v>
      </c>
      <c r="K12" s="61">
        <f>'[1]Исходный для набора'!U15</f>
        <v>-0.39630711403674823</v>
      </c>
      <c r="L12" s="61">
        <f>'[1]Исходный для набора'!V15</f>
        <v>17.899999999999999</v>
      </c>
      <c r="M12" s="64">
        <f>'[1]Исходный для набора'!W15</f>
        <v>16.2</v>
      </c>
      <c r="N12" s="65">
        <f>'[1]Исходный для набора'!X15</f>
        <v>1015</v>
      </c>
      <c r="O12" s="64">
        <f>'[1]Исходный для набора'!Y15</f>
        <v>15.4</v>
      </c>
    </row>
    <row r="13" spans="1:23" ht="18.75" x14ac:dyDescent="0.3">
      <c r="A13" s="60" t="s">
        <v>24</v>
      </c>
      <c r="B13" s="61">
        <f>'[1]Исходный для набора'!H20</f>
        <v>2.4700000000000002</v>
      </c>
      <c r="C13" s="61">
        <f>'[1]Исходный для набора'!I20</f>
        <v>0</v>
      </c>
      <c r="D13" s="61">
        <f>'[1]Исходный для набора'!J20</f>
        <v>5.69</v>
      </c>
      <c r="E13" s="62">
        <f>'[1]Исходный для набора'!M20</f>
        <v>253</v>
      </c>
      <c r="F13" s="62">
        <f>'[1]Исходный для набора'!N20</f>
        <v>472</v>
      </c>
      <c r="G13" s="61">
        <f>'[1]Исходный для набора'!P20</f>
        <v>9.7628458498023711</v>
      </c>
      <c r="H13" s="63">
        <f>'[1]Исходный для набора'!Q20</f>
        <v>0</v>
      </c>
      <c r="I13" s="61">
        <f>'[1]Исходный для набора'!R20</f>
        <v>12.055084745762713</v>
      </c>
      <c r="J13" s="61">
        <f>'[1]Исходный для набора'!T20</f>
        <v>-3.22</v>
      </c>
      <c r="K13" s="61">
        <f>'[1]Исходный для набора'!U20</f>
        <v>-2.2922388959603417</v>
      </c>
      <c r="L13" s="61">
        <f>'[1]Исходный для набора'!V20</f>
        <v>2.61</v>
      </c>
      <c r="M13" s="64">
        <f>'[1]Исходный для набора'!W20</f>
        <v>2.4700000000000002</v>
      </c>
      <c r="N13" s="65">
        <f>'[1]Исходный для набора'!X20</f>
        <v>1094</v>
      </c>
      <c r="O13" s="64">
        <f>'[1]Исходный для набора'!Y20</f>
        <v>8.9</v>
      </c>
    </row>
    <row r="14" spans="1:23" ht="18.75" x14ac:dyDescent="0.3">
      <c r="A14" s="60" t="s">
        <v>25</v>
      </c>
      <c r="B14" s="61">
        <f>'[1]Исходный для набора'!H30</f>
        <v>10.273</v>
      </c>
      <c r="C14" s="61">
        <f>'[1]Исходный для набора'!I30</f>
        <v>2.5000000000000355E-2</v>
      </c>
      <c r="D14" s="61">
        <f>'[1]Исходный для набора'!J30</f>
        <v>9.35</v>
      </c>
      <c r="E14" s="62">
        <f>'[1]Исходный для набора'!M30</f>
        <v>675</v>
      </c>
      <c r="F14" s="62">
        <f>'[1]Исходный для набора'!N30</f>
        <v>674</v>
      </c>
      <c r="G14" s="61">
        <f>'[1]Исходный для набора'!P30</f>
        <v>15.219259259259259</v>
      </c>
      <c r="H14" s="63">
        <f>'[1]Исходный для набора'!Q30</f>
        <v>3.7037037037036313E-2</v>
      </c>
      <c r="I14" s="61">
        <f>'[1]Исходный для набора'!R30</f>
        <v>13.872403560830859</v>
      </c>
      <c r="J14" s="61">
        <f>'[1]Исходный для набора'!T30</f>
        <v>0.92300000000000004</v>
      </c>
      <c r="K14" s="61">
        <f>'[1]Исходный для набора'!U30</f>
        <v>1.3468556984283993</v>
      </c>
      <c r="L14" s="61">
        <f>'[1]Исходный для набора'!V30</f>
        <v>7.7220000000000004</v>
      </c>
      <c r="M14" s="64">
        <f>'[1]Исходный для набора'!W30</f>
        <v>10.247999999999999</v>
      </c>
      <c r="N14" s="65">
        <f>'[1]Исходный для набора'!X30</f>
        <v>636</v>
      </c>
      <c r="O14" s="64">
        <f>'[1]Исходный для набора'!Y30</f>
        <v>9.5</v>
      </c>
    </row>
    <row r="15" spans="1:23" ht="18.75" x14ac:dyDescent="0.3">
      <c r="A15" s="60" t="s">
        <v>26</v>
      </c>
      <c r="B15" s="61">
        <f>'[1]Исходный для набора'!H21</f>
        <v>0.45</v>
      </c>
      <c r="C15" s="61">
        <f>'[1]Исходный для набора'!I21</f>
        <v>0</v>
      </c>
      <c r="D15" s="61">
        <f>'[1]Исходный для набора'!J21</f>
        <v>2.2200000000000002</v>
      </c>
      <c r="E15" s="62">
        <f>'[1]Исходный для набора'!M21</f>
        <v>127</v>
      </c>
      <c r="F15" s="62">
        <f>'[1]Исходный для набора'!N21</f>
        <v>367</v>
      </c>
      <c r="G15" s="61">
        <f>'[1]Исходный для набора'!P21</f>
        <v>3.5433070866141732</v>
      </c>
      <c r="H15" s="63">
        <f>'[1]Исходный для набора'!Q21</f>
        <v>0</v>
      </c>
      <c r="I15" s="61">
        <f>'[1]Исходный для набора'!R21</f>
        <v>6.0490463215258865</v>
      </c>
      <c r="J15" s="61">
        <f>'[1]Исходный для набора'!T21</f>
        <v>-1.7700000000000002</v>
      </c>
      <c r="K15" s="61">
        <f>'[1]Исходный для набора'!U21</f>
        <v>-2.5057392349117134</v>
      </c>
      <c r="L15" s="61">
        <f>'[1]Исходный для набора'!V21</f>
        <v>0.47</v>
      </c>
      <c r="M15" s="64">
        <f>'[1]Исходный для набора'!W21</f>
        <v>0.45</v>
      </c>
      <c r="N15" s="65">
        <f>'[1]Исходный для набора'!X21</f>
        <v>464</v>
      </c>
      <c r="O15" s="64">
        <f>'[1]Исходный для набора'!Y21</f>
        <v>7</v>
      </c>
    </row>
    <row r="16" spans="1:23" ht="18.75" x14ac:dyDescent="0.3">
      <c r="A16" s="60" t="s">
        <v>27</v>
      </c>
      <c r="B16" s="61">
        <f>'[1]Исходный для набора'!H33</f>
        <v>47.52</v>
      </c>
      <c r="C16" s="61">
        <f>'[1]Исходный для набора'!I33</f>
        <v>-5.9999999999995168E-2</v>
      </c>
      <c r="D16" s="61">
        <f>'[1]Исходный для набора'!J33</f>
        <v>46.38</v>
      </c>
      <c r="E16" s="62">
        <f>'[1]Исходный для набора'!M33</f>
        <v>2489</v>
      </c>
      <c r="F16" s="62">
        <f>'[1]Исходный для набора'!N33</f>
        <v>2482</v>
      </c>
      <c r="G16" s="61">
        <f>'[1]Исходный для набора'!P33</f>
        <v>19.09200482121334</v>
      </c>
      <c r="H16" s="63">
        <f>'[1]Исходный для набора'!Q33</f>
        <v>-2.4106066693448724E-2</v>
      </c>
      <c r="I16" s="61">
        <f>'[1]Исходный для набора'!R33</f>
        <v>18.686543110394844</v>
      </c>
      <c r="J16" s="61">
        <f>'[1]Исходный для набора'!T33</f>
        <v>1.1400000000000006</v>
      </c>
      <c r="K16" s="61">
        <f>'[1]Исходный для набора'!U33</f>
        <v>0.40546171081849636</v>
      </c>
      <c r="L16" s="61">
        <f>'[1]Исходный для набора'!V33</f>
        <v>53.55</v>
      </c>
      <c r="M16" s="64">
        <f>'[1]Исходный для набора'!W33</f>
        <v>47.58</v>
      </c>
      <c r="N16" s="65">
        <f>'[1]Исходный для набора'!X33</f>
        <v>2683</v>
      </c>
      <c r="O16" s="64">
        <f>'[1]Исходный для набора'!Y33</f>
        <v>46.2</v>
      </c>
    </row>
    <row r="17" spans="1:21" ht="18.75" x14ac:dyDescent="0.3">
      <c r="A17" s="60" t="s">
        <v>28</v>
      </c>
      <c r="B17" s="61">
        <f>'[1]Исходный для набора'!H34</f>
        <v>10.65</v>
      </c>
      <c r="C17" s="61">
        <f>'[1]Исходный для набора'!I34</f>
        <v>0</v>
      </c>
      <c r="D17" s="61">
        <f>'[1]Исходный для набора'!J34</f>
        <v>10.11</v>
      </c>
      <c r="E17" s="62">
        <f>'[1]Исходный для набора'!M34</f>
        <v>742</v>
      </c>
      <c r="F17" s="62">
        <f>'[1]Исходный для набора'!N34</f>
        <v>677</v>
      </c>
      <c r="G17" s="61">
        <f>'[1]Исходный для набора'!P34</f>
        <v>14.35309973045822</v>
      </c>
      <c r="H17" s="63">
        <f>'[1]Исходный для набора'!Q34</f>
        <v>0</v>
      </c>
      <c r="I17" s="61">
        <f>'[1]Исходный для набора'!R34</f>
        <v>14.933530280649926</v>
      </c>
      <c r="J17" s="61">
        <f>'[1]Исходный для набора'!T34</f>
        <v>0.54000000000000092</v>
      </c>
      <c r="K17" s="61">
        <f>'[1]Исходный для набора'!U34</f>
        <v>-0.58043055019170531</v>
      </c>
      <c r="L17" s="61">
        <f>'[1]Исходный для набора'!V34</f>
        <v>8.31</v>
      </c>
      <c r="M17" s="64">
        <f>'[1]Исходный для набора'!W34</f>
        <v>10.65</v>
      </c>
      <c r="N17" s="65">
        <f>'[1]Исходный для набора'!X34</f>
        <v>799</v>
      </c>
      <c r="O17" s="64">
        <f>'[1]Исходный для набора'!Y34</f>
        <v>11.7</v>
      </c>
      <c r="U17" s="66"/>
    </row>
    <row r="18" spans="1:21" ht="18.75" x14ac:dyDescent="0.3">
      <c r="A18" s="60" t="s">
        <v>29</v>
      </c>
      <c r="B18" s="61">
        <f>'[1]Исходный для набора'!H39</f>
        <v>7.7</v>
      </c>
      <c r="C18" s="61">
        <f>'[1]Исходный для набора'!I39</f>
        <v>-9.9999999999999645E-2</v>
      </c>
      <c r="D18" s="61">
        <f>'[1]Исходный для набора'!J39</f>
        <v>8.6999999999999993</v>
      </c>
      <c r="E18" s="62">
        <f>'[1]Исходный для набора'!M39</f>
        <v>470</v>
      </c>
      <c r="F18" s="62">
        <f>'[1]Исходный для набора'!N39</f>
        <v>440</v>
      </c>
      <c r="G18" s="61">
        <f>'[1]Исходный для набора'!P39</f>
        <v>16.382978723404257</v>
      </c>
      <c r="H18" s="63">
        <f>'[1]Исходный для набора'!Q39</f>
        <v>-0.21276595744680549</v>
      </c>
      <c r="I18" s="61">
        <f>'[1]Исходный для набора'!R39</f>
        <v>19.772727272727273</v>
      </c>
      <c r="J18" s="61">
        <f>'[1]Исходный для набора'!T39</f>
        <v>-0.99999999999999911</v>
      </c>
      <c r="K18" s="61">
        <f>'[1]Исходный для набора'!U39</f>
        <v>-3.3897485493230164</v>
      </c>
      <c r="L18" s="61">
        <f>'[1]Исходный для набора'!V39</f>
        <v>6.8</v>
      </c>
      <c r="M18" s="64">
        <f>'[1]Исходный для набора'!W39</f>
        <v>7.8</v>
      </c>
      <c r="N18" s="65">
        <f>'[1]Исходный для набора'!X39</f>
        <v>440</v>
      </c>
      <c r="O18" s="64">
        <f>'[1]Исходный для набора'!Y39</f>
        <v>8.1999999999999993</v>
      </c>
    </row>
    <row r="19" spans="1:21" ht="18.75" x14ac:dyDescent="0.3">
      <c r="A19" s="67" t="s">
        <v>30</v>
      </c>
      <c r="B19" s="68">
        <f>SUM(B10:B18)</f>
        <v>355.28699999999998</v>
      </c>
      <c r="C19" s="68">
        <f>B19-M19</f>
        <v>-0.56499999999999773</v>
      </c>
      <c r="D19" s="68">
        <f>SUM(D10:D18)</f>
        <v>378.65000000000003</v>
      </c>
      <c r="E19" s="69">
        <f>SUM(E10:E18)</f>
        <v>17177</v>
      </c>
      <c r="F19" s="69">
        <f>SUM(F10:F18)</f>
        <v>18715</v>
      </c>
      <c r="G19" s="68">
        <f>B19/E19*1000</f>
        <v>20.683879606450486</v>
      </c>
      <c r="H19" s="70">
        <f>G19-(M19/E19*1000)</f>
        <v>-3.2892821796590255E-2</v>
      </c>
      <c r="I19" s="68">
        <f>D19/F19*1000</f>
        <v>20.232433876569598</v>
      </c>
      <c r="J19" s="68">
        <f>B19-D19</f>
        <v>-23.363000000000056</v>
      </c>
      <c r="K19" s="71">
        <f>G19-I19</f>
        <v>0.45144572988088782</v>
      </c>
      <c r="L19" s="68">
        <f>SUM(L10:L18)</f>
        <v>386.38600000000002</v>
      </c>
      <c r="M19" s="64">
        <f>SUM(M10:M18)</f>
        <v>355.85199999999998</v>
      </c>
      <c r="N19" s="72">
        <f>SUM(N10:N18)</f>
        <v>19627</v>
      </c>
      <c r="O19" s="73">
        <f>SUM(O10:O18)</f>
        <v>377.19999999999993</v>
      </c>
    </row>
    <row r="20" spans="1:21" ht="18.75" x14ac:dyDescent="0.3">
      <c r="A20" s="60" t="s">
        <v>31</v>
      </c>
      <c r="B20" s="61">
        <f>'[1]Исходный для набора'!H10</f>
        <v>4.05</v>
      </c>
      <c r="C20" s="61">
        <f>'[1]Исходный для набора'!I10</f>
        <v>0</v>
      </c>
      <c r="D20" s="61">
        <f>'[1]Исходный для набора'!J10</f>
        <v>4.2699999999999996</v>
      </c>
      <c r="E20" s="62">
        <f>'[1]Исходный для набора'!M10</f>
        <v>375</v>
      </c>
      <c r="F20" s="62">
        <f>'[1]Исходный для набора'!N10</f>
        <v>379</v>
      </c>
      <c r="G20" s="61">
        <f>'[1]Исходный для набора'!P10</f>
        <v>10.799999999999999</v>
      </c>
      <c r="H20" s="63">
        <f>'[1]Исходный для набора'!Q10</f>
        <v>0</v>
      </c>
      <c r="I20" s="61">
        <f>'[1]Исходный для набора'!R10</f>
        <v>11.266490765171502</v>
      </c>
      <c r="J20" s="61">
        <f>'[1]Исходный для набора'!T10</f>
        <v>-0.21999999999999975</v>
      </c>
      <c r="K20" s="61">
        <f>'[1]Исходный для набора'!U10</f>
        <v>-0.46649076517150334</v>
      </c>
      <c r="L20" s="61">
        <f>'[1]Исходный для набора'!V10</f>
        <v>3.71</v>
      </c>
      <c r="M20" s="64">
        <f>'[1]Исходный для набора'!W10</f>
        <v>4.05</v>
      </c>
      <c r="N20" s="65">
        <f>'[1]Исходный для набора'!X10</f>
        <v>363</v>
      </c>
      <c r="O20" s="64">
        <f>'[1]Исходный для набора'!Y10</f>
        <v>4.5999999999999996</v>
      </c>
    </row>
    <row r="21" spans="1:21" ht="18.75" x14ac:dyDescent="0.3">
      <c r="A21" s="60" t="s">
        <v>32</v>
      </c>
      <c r="B21" s="61">
        <f>'[1]Исходный для набора'!H14</f>
        <v>0.59</v>
      </c>
      <c r="C21" s="61">
        <f>'[1]Исходный для набора'!I14</f>
        <v>0</v>
      </c>
      <c r="D21" s="61">
        <f>'[1]Исходный для набора'!J14</f>
        <v>1.1299999999999999</v>
      </c>
      <c r="E21" s="62">
        <f>'[1]Исходный для набора'!M14</f>
        <v>54</v>
      </c>
      <c r="F21" s="62">
        <f>'[1]Исходный для набора'!N14</f>
        <v>100</v>
      </c>
      <c r="G21" s="61">
        <f>'[1]Исходный для набора'!P14</f>
        <v>10.925925925925926</v>
      </c>
      <c r="H21" s="63">
        <f>'[1]Исходный для набора'!Q14</f>
        <v>0</v>
      </c>
      <c r="I21" s="61">
        <f>'[1]Исходный для набора'!R14</f>
        <v>11.299999999999999</v>
      </c>
      <c r="J21" s="61">
        <f>'[1]Исходный для набора'!T14</f>
        <v>-0.53999999999999992</v>
      </c>
      <c r="K21" s="61">
        <f>'[1]Исходный для набора'!U14</f>
        <v>-0.37407407407407334</v>
      </c>
      <c r="L21" s="61">
        <f>'[1]Исходный для набора'!V14</f>
        <v>0.35</v>
      </c>
      <c r="M21" s="64">
        <f>'[1]Исходный для набора'!W14</f>
        <v>0.59</v>
      </c>
      <c r="N21" s="65">
        <f>'[1]Исходный для набора'!X14</f>
        <v>60</v>
      </c>
      <c r="O21" s="64">
        <f>'[1]Исходный для набора'!Y14</f>
        <v>0.8</v>
      </c>
    </row>
    <row r="22" spans="1:21" ht="18.75" x14ac:dyDescent="0.3">
      <c r="A22" s="60" t="s">
        <v>33</v>
      </c>
      <c r="B22" s="61">
        <f>'[1]Исходный для набора'!H37</f>
        <v>1.2</v>
      </c>
      <c r="C22" s="61">
        <f>'[1]Исходный для набора'!I37</f>
        <v>0</v>
      </c>
      <c r="D22" s="61">
        <f>'[1]Исходный для набора'!J37</f>
        <v>1.1000000000000001</v>
      </c>
      <c r="E22" s="62">
        <f>'[1]Исходный для набора'!M37</f>
        <v>100</v>
      </c>
      <c r="F22" s="62">
        <f>'[1]Исходный для набора'!N37</f>
        <v>100</v>
      </c>
      <c r="G22" s="61">
        <f>'[1]Исходный для набора'!P37</f>
        <v>12</v>
      </c>
      <c r="H22" s="63">
        <f>'[1]Исходный для набора'!Q37</f>
        <v>0</v>
      </c>
      <c r="I22" s="61">
        <f>'[1]Исходный для набора'!R37</f>
        <v>11.000000000000002</v>
      </c>
      <c r="J22" s="61">
        <f>'[1]Исходный для набора'!T37</f>
        <v>9.9999999999999867E-2</v>
      </c>
      <c r="K22" s="61">
        <f>'[1]Исходный для набора'!U37</f>
        <v>0.99999999999999822</v>
      </c>
      <c r="L22" s="61">
        <f>'[1]Исходный для набора'!V37</f>
        <v>0.55000000000000004</v>
      </c>
      <c r="M22" s="64">
        <f>'[1]Исходный для набора'!W37</f>
        <v>1.2</v>
      </c>
      <c r="N22" s="65">
        <f>'[1]Исходный для набора'!X37</f>
        <v>100</v>
      </c>
      <c r="O22" s="64">
        <f>'[1]Исходный для набора'!Y37</f>
        <v>1.3</v>
      </c>
    </row>
    <row r="23" spans="1:21" ht="18.75" x14ac:dyDescent="0.3">
      <c r="A23" s="60" t="s">
        <v>34</v>
      </c>
      <c r="B23" s="61">
        <f>'[1]Исходный для набора'!H29</f>
        <v>117.4</v>
      </c>
      <c r="C23" s="61">
        <f>'[1]Исходный для набора'!I29</f>
        <v>1.1000000000000085</v>
      </c>
      <c r="D23" s="61">
        <f>'[1]Исходный для набора'!J29</f>
        <v>130.9</v>
      </c>
      <c r="E23" s="62">
        <f>'[1]Исходный для набора'!M29</f>
        <v>3771</v>
      </c>
      <c r="F23" s="62">
        <f>'[1]Исходный для набора'!N29</f>
        <v>4971</v>
      </c>
      <c r="G23" s="61">
        <f>'[1]Исходный для набора'!P29</f>
        <v>31.132325643065503</v>
      </c>
      <c r="H23" s="63">
        <f>'[1]Исходный для набора'!Q29</f>
        <v>0.29169981437285131</v>
      </c>
      <c r="I23" s="61">
        <f>'[1]Исходный для набора'!R29</f>
        <v>26.332729833031586</v>
      </c>
      <c r="J23" s="61">
        <f>'[1]Исходный для набора'!T29</f>
        <v>-13.5</v>
      </c>
      <c r="K23" s="61">
        <f>'[1]Исходный для набора'!U29</f>
        <v>4.7995958100339173</v>
      </c>
      <c r="L23" s="61">
        <f>'[1]Исходный для набора'!V29</f>
        <v>126.6</v>
      </c>
      <c r="M23" s="64">
        <f>'[1]Исходный для набора'!W29</f>
        <v>116.3</v>
      </c>
      <c r="N23" s="65">
        <f>'[1]Исходный для набора'!X29</f>
        <v>4971</v>
      </c>
      <c r="O23" s="64">
        <f>'[1]Исходный для набора'!Y29</f>
        <v>116.8</v>
      </c>
    </row>
    <row r="24" spans="1:21" ht="18.75" x14ac:dyDescent="0.3">
      <c r="A24" s="60" t="s">
        <v>35</v>
      </c>
      <c r="B24" s="61">
        <f>'[1]Исходный для набора'!H38</f>
        <v>202.92</v>
      </c>
      <c r="C24" s="61">
        <f>'[1]Исходный для набора'!I38</f>
        <v>-0.58000000000001251</v>
      </c>
      <c r="D24" s="61">
        <f>'[1]Исходный для набора'!J38</f>
        <v>204.84</v>
      </c>
      <c r="E24" s="62">
        <f>'[1]Исходный для набора'!M38</f>
        <v>7294</v>
      </c>
      <c r="F24" s="62">
        <f>'[1]Исходный для набора'!N38</f>
        <v>7274</v>
      </c>
      <c r="G24" s="61">
        <f>'[1]Исходный для набора'!P38</f>
        <v>27.820126131066626</v>
      </c>
      <c r="H24" s="63">
        <f>'[1]Исходный для набора'!Q38</f>
        <v>-7.9517411571156771E-2</v>
      </c>
      <c r="I24" s="61">
        <f>'[1]Исходный для набора'!R38</f>
        <v>28.160571899917514</v>
      </c>
      <c r="J24" s="61">
        <f>'[1]Исходный для набора'!T38</f>
        <v>-1.9200000000000159</v>
      </c>
      <c r="K24" s="61">
        <f>'[1]Исходный для набора'!U38</f>
        <v>-0.34044576885088773</v>
      </c>
      <c r="L24" s="61">
        <f>'[1]Исходный для набора'!V38</f>
        <v>181.95</v>
      </c>
      <c r="M24" s="64">
        <f>'[1]Исходный для набора'!W38</f>
        <v>203.5</v>
      </c>
      <c r="N24" s="65">
        <f>'[1]Исходный для набора'!X38</f>
        <v>7269</v>
      </c>
      <c r="O24" s="64">
        <f>'[1]Исходный для набора'!Y38</f>
        <v>194.9</v>
      </c>
    </row>
    <row r="25" spans="1:21" ht="18.75" x14ac:dyDescent="0.3">
      <c r="A25" s="60" t="s">
        <v>36</v>
      </c>
      <c r="B25" s="61">
        <f>'[1]Исходный для набора'!H40</f>
        <v>18.64</v>
      </c>
      <c r="C25" s="61">
        <f>'[1]Исходный для набора'!I40</f>
        <v>8.9999999999999858E-2</v>
      </c>
      <c r="D25" s="61">
        <f>'[1]Исходный для набора'!J40</f>
        <v>21.08</v>
      </c>
      <c r="E25" s="62">
        <f>'[1]Исходный для набора'!M40</f>
        <v>1259</v>
      </c>
      <c r="F25" s="62">
        <f>'[1]Исходный для набора'!N40</f>
        <v>1375</v>
      </c>
      <c r="G25" s="61">
        <f>'[1]Исходный для набора'!P40</f>
        <v>14.805401111993646</v>
      </c>
      <c r="H25" s="63">
        <f>'[1]Исходный для набора'!Q40</f>
        <v>7.1485305798253407E-2</v>
      </c>
      <c r="I25" s="61">
        <f>'[1]Исходный для набора'!R40</f>
        <v>15.33090909090909</v>
      </c>
      <c r="J25" s="61">
        <f>'[1]Исходный для набора'!T40</f>
        <v>-2.4399999999999977</v>
      </c>
      <c r="K25" s="61">
        <f>'[1]Исходный для набора'!U40</f>
        <v>-0.52550797891544399</v>
      </c>
      <c r="L25" s="61">
        <f>'[1]Исходный для набора'!V40</f>
        <v>19.670000000000002</v>
      </c>
      <c r="M25" s="64">
        <f>'[1]Исходный для набора'!W40</f>
        <v>18.55</v>
      </c>
      <c r="N25" s="65">
        <f>'[1]Исходный для набора'!X40</f>
        <v>1400</v>
      </c>
      <c r="O25" s="64">
        <f>'[1]Исходный для набора'!Y40</f>
        <v>22.3</v>
      </c>
    </row>
    <row r="26" spans="1:21" ht="18.75" x14ac:dyDescent="0.3">
      <c r="A26" s="60" t="s">
        <v>37</v>
      </c>
      <c r="B26" s="61">
        <f>'[1]Исходный для набора'!H31</f>
        <v>33.549999999999997</v>
      </c>
      <c r="C26" s="61">
        <f>'[1]Исходный для набора'!I31</f>
        <v>-0.39000000000000057</v>
      </c>
      <c r="D26" s="61">
        <f>'[1]Исходный для набора'!J31</f>
        <v>36.369999999999997</v>
      </c>
      <c r="E26" s="62">
        <f>'[1]Исходный для набора'!M31</f>
        <v>1500</v>
      </c>
      <c r="F26" s="62">
        <f>'[1]Исходный для набора'!N31</f>
        <v>1593</v>
      </c>
      <c r="G26" s="61">
        <f>'[1]Исходный для набора'!P31</f>
        <v>22.366666666666664</v>
      </c>
      <c r="H26" s="63">
        <f>'[1]Исходный для набора'!Q31</f>
        <v>-0.26000000000000156</v>
      </c>
      <c r="I26" s="61">
        <f>'[1]Исходный для набора'!R31</f>
        <v>22.83113622096673</v>
      </c>
      <c r="J26" s="61">
        <f>'[1]Исходный для набора'!T31</f>
        <v>-2.8200000000000003</v>
      </c>
      <c r="K26" s="61">
        <f>'[1]Исходный для набора'!U31</f>
        <v>-0.46446955430006653</v>
      </c>
      <c r="L26" s="61">
        <f>'[1]Исходный для набора'!V31</f>
        <v>37.29</v>
      </c>
      <c r="M26" s="64">
        <f>'[1]Исходный для набора'!W31</f>
        <v>33.94</v>
      </c>
      <c r="N26" s="65">
        <f>'[1]Исходный для набора'!X31</f>
        <v>1500</v>
      </c>
      <c r="O26" s="64">
        <f>'[1]Исходный для набора'!Y31</f>
        <v>34.700000000000003</v>
      </c>
    </row>
    <row r="27" spans="1:21" ht="18.75" x14ac:dyDescent="0.3">
      <c r="A27" s="67" t="s">
        <v>38</v>
      </c>
      <c r="B27" s="68">
        <f>SUM(B20:B26)</f>
        <v>378.34999999999997</v>
      </c>
      <c r="C27" s="68">
        <f>B27-M27</f>
        <v>0.21999999999997044</v>
      </c>
      <c r="D27" s="68">
        <f>SUM(D20:D26)</f>
        <v>399.69</v>
      </c>
      <c r="E27" s="69">
        <f>SUM(E20:E26)</f>
        <v>14353</v>
      </c>
      <c r="F27" s="69">
        <f>SUM(F20:F26)</f>
        <v>15792</v>
      </c>
      <c r="G27" s="68">
        <f>B27/E27*1000</f>
        <v>26.360342785480384</v>
      </c>
      <c r="H27" s="70">
        <f>G27-(M27/E27*1000)</f>
        <v>1.5327806033578639E-2</v>
      </c>
      <c r="I27" s="68">
        <f>D27/F27*1000</f>
        <v>25.309650455927052</v>
      </c>
      <c r="J27" s="68">
        <f>B27-D27</f>
        <v>-21.340000000000032</v>
      </c>
      <c r="K27" s="71">
        <f>G27-I27</f>
        <v>1.0506923295533319</v>
      </c>
      <c r="L27" s="68">
        <f>SUM(L20:L26)</f>
        <v>370.12</v>
      </c>
      <c r="M27" s="73">
        <f>SUM(M20:M26)</f>
        <v>378.13</v>
      </c>
      <c r="N27" s="72">
        <f>SUM(N20:N26)</f>
        <v>15663</v>
      </c>
      <c r="O27" s="73">
        <f>SUM(O20:O26)</f>
        <v>375.4</v>
      </c>
    </row>
    <row r="28" spans="1:21" ht="18.75" x14ac:dyDescent="0.3">
      <c r="A28" s="60" t="s">
        <v>39</v>
      </c>
      <c r="B28" s="61">
        <f>'[1]Исходный для набора'!H12</f>
        <v>11.3</v>
      </c>
      <c r="C28" s="61">
        <f>'[1]Исходный для набора'!I12</f>
        <v>3.0000000000001137E-2</v>
      </c>
      <c r="D28" s="61">
        <f>'[1]Исходный для набора'!J12</f>
        <v>11.2</v>
      </c>
      <c r="E28" s="62">
        <f>'[1]Исходный для набора'!M12</f>
        <v>650</v>
      </c>
      <c r="F28" s="62">
        <f>'[1]Исходный для набора'!N12</f>
        <v>676</v>
      </c>
      <c r="G28" s="61">
        <f>'[1]Исходный для набора'!P12</f>
        <v>17.384615384615387</v>
      </c>
      <c r="H28" s="63">
        <f>'[1]Исходный для набора'!Q12</f>
        <v>4.6153846153849543E-2</v>
      </c>
      <c r="I28" s="61">
        <f>'[1]Исходный для набора'!R12</f>
        <v>16.568047337278106</v>
      </c>
      <c r="J28" s="61">
        <f>'[1]Исходный для набора'!T12</f>
        <v>0.10000000000000142</v>
      </c>
      <c r="K28" s="61">
        <f>'[1]Исходный для набора'!U12</f>
        <v>0.81656804733728094</v>
      </c>
      <c r="L28" s="61">
        <f>'[1]Исходный для набора'!V12</f>
        <v>11.42</v>
      </c>
      <c r="M28" s="64">
        <f>'[1]Исходный для набора'!W12</f>
        <v>11.27</v>
      </c>
      <c r="N28" s="65">
        <f>'[1]Исходный для набора'!X12</f>
        <v>740</v>
      </c>
      <c r="O28" s="64">
        <f>'[1]Исходный для набора'!Y12</f>
        <v>11.3</v>
      </c>
    </row>
    <row r="29" spans="1:21" ht="18.75" x14ac:dyDescent="0.3">
      <c r="A29" s="60" t="s">
        <v>40</v>
      </c>
      <c r="B29" s="61">
        <f>'[1]Исходный для набора'!H11</f>
        <v>55.3</v>
      </c>
      <c r="C29" s="61">
        <f>'[1]Исходный для набора'!I11</f>
        <v>0.30999999999999517</v>
      </c>
      <c r="D29" s="61">
        <f>'[1]Исходный для набора'!J11</f>
        <v>58.88</v>
      </c>
      <c r="E29" s="62">
        <f>'[1]Исходный для набора'!M11</f>
        <v>3333</v>
      </c>
      <c r="F29" s="62">
        <f>'[1]Исходный для набора'!N11</f>
        <v>3333</v>
      </c>
      <c r="G29" s="61">
        <f>'[1]Исходный для набора'!P11</f>
        <v>16.591659165916592</v>
      </c>
      <c r="H29" s="63">
        <f>'[1]Исходный для набора'!Q11</f>
        <v>9.3009300930091854E-2</v>
      </c>
      <c r="I29" s="61">
        <f>'[1]Исходный для набора'!R11</f>
        <v>17.665766576657667</v>
      </c>
      <c r="J29" s="61">
        <f>'[1]Исходный для набора'!T11</f>
        <v>-3.5800000000000054</v>
      </c>
      <c r="K29" s="61">
        <f>'[1]Исходный для набора'!U11</f>
        <v>-1.0741074107410746</v>
      </c>
      <c r="L29" s="61">
        <f>'[1]Исходный для набора'!V11</f>
        <v>68.63</v>
      </c>
      <c r="M29" s="64">
        <f>'[1]Исходный для набора'!W11</f>
        <v>54.99</v>
      </c>
      <c r="N29" s="65">
        <f>'[1]Исходный для набора'!X11</f>
        <v>3333</v>
      </c>
      <c r="O29" s="64">
        <f>'[1]Исходный для набора'!Y11</f>
        <v>56.4</v>
      </c>
    </row>
    <row r="30" spans="1:21" ht="18.75" x14ac:dyDescent="0.3">
      <c r="A30" s="60" t="s">
        <v>41</v>
      </c>
      <c r="B30" s="61">
        <f>'[1]Исходный для набора'!H35</f>
        <v>11.76</v>
      </c>
      <c r="C30" s="61">
        <f>'[1]Исходный для набора'!I35</f>
        <v>0</v>
      </c>
      <c r="D30" s="61">
        <f>'[1]Исходный для набора'!J35</f>
        <v>18.2</v>
      </c>
      <c r="E30" s="62">
        <f>'[1]Исходный для набора'!M35</f>
        <v>877</v>
      </c>
      <c r="F30" s="62">
        <f>'[1]Исходный для набора'!N35</f>
        <v>1126</v>
      </c>
      <c r="G30" s="61">
        <f>'[1]Исходный для набора'!P35</f>
        <v>13.409350057012542</v>
      </c>
      <c r="H30" s="63">
        <f>'[1]Исходный для набора'!Q35</f>
        <v>0</v>
      </c>
      <c r="I30" s="61">
        <f>'[1]Исходный для набора'!R35</f>
        <v>16.163410301953821</v>
      </c>
      <c r="J30" s="61">
        <f>'[1]Исходный для набора'!T35</f>
        <v>-6.4399999999999995</v>
      </c>
      <c r="K30" s="61">
        <f>'[1]Исходный для набора'!U35</f>
        <v>-2.7540602449412788</v>
      </c>
      <c r="L30" s="61">
        <f>'[1]Исходный для набора'!V35</f>
        <v>13.9</v>
      </c>
      <c r="M30" s="64">
        <f>'[1]Исходный для набора'!W35</f>
        <v>11.76</v>
      </c>
      <c r="N30" s="65">
        <f>'[1]Исходный для набора'!X35</f>
        <v>984</v>
      </c>
      <c r="O30" s="64">
        <f>'[1]Исходный для набора'!Y35</f>
        <v>15.4</v>
      </c>
    </row>
    <row r="31" spans="1:21" ht="18.75" x14ac:dyDescent="0.3">
      <c r="A31" s="60" t="s">
        <v>42</v>
      </c>
      <c r="B31" s="61">
        <f>'[1]Исходный для набора'!H16</f>
        <v>20.89</v>
      </c>
      <c r="C31" s="61">
        <f>'[1]Исходный для набора'!I16</f>
        <v>-9.9999999999980105E-3</v>
      </c>
      <c r="D31" s="61">
        <f>'[1]Исходный для набора'!J16</f>
        <v>20.88</v>
      </c>
      <c r="E31" s="62">
        <f>'[1]Исходный для набора'!M16</f>
        <v>1750</v>
      </c>
      <c r="F31" s="62">
        <f>'[1]Исходный для набора'!N16</f>
        <v>1308</v>
      </c>
      <c r="G31" s="61">
        <f>'[1]Исходный для набора'!P16</f>
        <v>11.937142857142858</v>
      </c>
      <c r="H31" s="63">
        <f>'[1]Исходный для набора'!Q16</f>
        <v>-5.7142857142853387E-3</v>
      </c>
      <c r="I31" s="61">
        <f>'[1]Исходный для набора'!R16</f>
        <v>15.963302752293577</v>
      </c>
      <c r="J31" s="61">
        <f>'[1]Исходный для набора'!T16</f>
        <v>1.0000000000001563E-2</v>
      </c>
      <c r="K31" s="61">
        <f>'[1]Исходный для набора'!U16</f>
        <v>-4.0261598951507196</v>
      </c>
      <c r="L31" s="61">
        <f>'[1]Исходный для набора'!V16</f>
        <v>22.8</v>
      </c>
      <c r="M31" s="64">
        <f>'[1]Исходный для набора'!W16</f>
        <v>20.9</v>
      </c>
      <c r="N31" s="65">
        <f>'[1]Исходный для набора'!X16</f>
        <v>1259</v>
      </c>
      <c r="O31" s="64">
        <f>'[1]Исходный для набора'!Y16</f>
        <v>18.2</v>
      </c>
    </row>
    <row r="32" spans="1:21" ht="18.75" x14ac:dyDescent="0.3">
      <c r="A32" s="60" t="s">
        <v>43</v>
      </c>
      <c r="B32" s="61">
        <f>'[1]Исходный для набора'!H13</f>
        <v>3.81</v>
      </c>
      <c r="C32" s="61">
        <f>'[1]Исходный для набора'!I13</f>
        <v>1.0000000000000231E-2</v>
      </c>
      <c r="D32" s="61">
        <f>'[1]Исходный для набора'!J13</f>
        <v>4.1900000000000004</v>
      </c>
      <c r="E32" s="62">
        <f>'[1]Исходный для набора'!M13</f>
        <v>328</v>
      </c>
      <c r="F32" s="62">
        <f>'[1]Исходный для набора'!N13</f>
        <v>379</v>
      </c>
      <c r="G32" s="61">
        <f>'[1]Исходный для набора'!P13</f>
        <v>11.615853658536585</v>
      </c>
      <c r="H32" s="63">
        <f>'[1]Исходный для набора'!Q13</f>
        <v>3.0487804878047697E-2</v>
      </c>
      <c r="I32" s="61">
        <f>'[1]Исходный для набора'!R13</f>
        <v>11.055408970976254</v>
      </c>
      <c r="J32" s="61">
        <f>'[1]Исходный для набора'!T13</f>
        <v>-0.38000000000000034</v>
      </c>
      <c r="K32" s="61">
        <f>'[1]Исходный для набора'!U13</f>
        <v>0.56044468756033083</v>
      </c>
      <c r="L32" s="61">
        <f>'[1]Исходный для набора'!V13</f>
        <v>3.34</v>
      </c>
      <c r="M32" s="64">
        <f>'[1]Исходный для набора'!W13</f>
        <v>3.8</v>
      </c>
      <c r="N32" s="65">
        <f>'[1]Исходный для набора'!X13</f>
        <v>378</v>
      </c>
      <c r="O32" s="64">
        <f>'[1]Исходный для набора'!Y13</f>
        <v>4.4000000000000004</v>
      </c>
    </row>
    <row r="33" spans="1:15" ht="18.75" x14ac:dyDescent="0.3">
      <c r="A33" s="60" t="s">
        <v>44</v>
      </c>
      <c r="B33" s="61">
        <f>'[1]Исходный для набора'!H27</f>
        <v>10.99</v>
      </c>
      <c r="C33" s="61">
        <f>'[1]Исходный для набора'!I27</f>
        <v>-0.17999999999999972</v>
      </c>
      <c r="D33" s="61">
        <f>'[1]Исходный для набора'!J27</f>
        <v>11.6</v>
      </c>
      <c r="E33" s="62">
        <f>'[1]Исходный для набора'!M27</f>
        <v>725</v>
      </c>
      <c r="F33" s="62">
        <f>'[1]Исходный для набора'!N27</f>
        <v>760</v>
      </c>
      <c r="G33" s="61">
        <f>'[1]Исходный для набора'!P27</f>
        <v>15.158620689655173</v>
      </c>
      <c r="H33" s="63">
        <f>'[1]Исходный для набора'!Q27</f>
        <v>-0.24827586206896513</v>
      </c>
      <c r="I33" s="61">
        <f>'[1]Исходный для набора'!R27</f>
        <v>15.263157894736841</v>
      </c>
      <c r="J33" s="61">
        <f>'[1]Исходный для набора'!T27</f>
        <v>-0.60999999999999943</v>
      </c>
      <c r="K33" s="61">
        <f>'[1]Исходный для набора'!U27</f>
        <v>-0.10453720508166775</v>
      </c>
      <c r="L33" s="61">
        <f>'[1]Исходный для набора'!V27</f>
        <v>12.9</v>
      </c>
      <c r="M33" s="64">
        <f>'[1]Исходный для набора'!W27</f>
        <v>11.17</v>
      </c>
      <c r="N33" s="65">
        <f>'[1]Исходный для набора'!X27</f>
        <v>760</v>
      </c>
      <c r="O33" s="64">
        <f>'[1]Исходный для набора'!Y27</f>
        <v>13.3</v>
      </c>
    </row>
    <row r="34" spans="1:15" s="74" customFormat="1" ht="18.75" x14ac:dyDescent="0.3">
      <c r="A34" s="67" t="s">
        <v>45</v>
      </c>
      <c r="B34" s="68">
        <f>SUM(B28:B33)</f>
        <v>114.05</v>
      </c>
      <c r="C34" s="68">
        <f>B34-M34</f>
        <v>0.15999999999998238</v>
      </c>
      <c r="D34" s="68">
        <f>SUM(D28:D33)</f>
        <v>124.94999999999999</v>
      </c>
      <c r="E34" s="69">
        <f>SUM(E28:E33)</f>
        <v>7663</v>
      </c>
      <c r="F34" s="69">
        <f>SUM(F28:F33)</f>
        <v>7582</v>
      </c>
      <c r="G34" s="68">
        <f>B34/E34*1000</f>
        <v>14.883205011092262</v>
      </c>
      <c r="H34" s="70">
        <f>G34-(M34/E34*1000)</f>
        <v>2.087955108964934E-2</v>
      </c>
      <c r="I34" s="68">
        <f>D34/F34*1000</f>
        <v>16.479820627802688</v>
      </c>
      <c r="J34" s="68">
        <f>B34-D34</f>
        <v>-10.899999999999991</v>
      </c>
      <c r="K34" s="71">
        <f>G34-I34</f>
        <v>-1.5966156167104266</v>
      </c>
      <c r="L34" s="68">
        <f>SUM(L28:L33)</f>
        <v>132.99</v>
      </c>
      <c r="M34" s="73">
        <f>SUM(M28:M33)</f>
        <v>113.89000000000001</v>
      </c>
      <c r="N34" s="72">
        <f>SUM(N28:N33)</f>
        <v>7454</v>
      </c>
      <c r="O34" s="73">
        <f>SUM(O28:O33)</f>
        <v>119.00000000000001</v>
      </c>
    </row>
    <row r="35" spans="1:15" ht="18.75" x14ac:dyDescent="0.3">
      <c r="A35" s="60" t="s">
        <v>46</v>
      </c>
      <c r="B35" s="61">
        <f>'[1]Исходный для набора'!H17</f>
        <v>2.13</v>
      </c>
      <c r="C35" s="61">
        <f>'[1]Исходный для набора'!I17</f>
        <v>0</v>
      </c>
      <c r="D35" s="61">
        <f>'[1]Исходный для набора'!J17</f>
        <v>2.69</v>
      </c>
      <c r="E35" s="62">
        <f>'[1]Исходный для набора'!M17</f>
        <v>152</v>
      </c>
      <c r="F35" s="62">
        <f>'[1]Исходный для набора'!N17</f>
        <v>185</v>
      </c>
      <c r="G35" s="61">
        <f>'[1]Исходный для набора'!P17</f>
        <v>14.013157894736842</v>
      </c>
      <c r="H35" s="63">
        <f>'[1]Исходный для набора'!Q17</f>
        <v>0</v>
      </c>
      <c r="I35" s="61">
        <f>'[1]Исходный для набора'!R17</f>
        <v>14.54054054054054</v>
      </c>
      <c r="J35" s="61">
        <f>'[1]Исходный для набора'!T17</f>
        <v>-0.56000000000000005</v>
      </c>
      <c r="K35" s="61">
        <f>'[1]Исходный для набора'!U17</f>
        <v>-0.52738264580369787</v>
      </c>
      <c r="L35" s="61">
        <f>'[1]Исходный для набора'!V17</f>
        <v>1.79</v>
      </c>
      <c r="M35" s="64">
        <f>'[1]Исходный для набора'!W17</f>
        <v>2.13</v>
      </c>
      <c r="N35" s="65">
        <f>'[1]Исходный для набора'!X17</f>
        <v>186</v>
      </c>
      <c r="O35" s="64">
        <f>'[1]Исходный для набора'!Y17</f>
        <v>2.7</v>
      </c>
    </row>
    <row r="36" spans="1:15" ht="18.75" x14ac:dyDescent="0.3">
      <c r="A36" s="60" t="s">
        <v>47</v>
      </c>
      <c r="B36" s="61">
        <f>'[1]Исходный для набора'!H22</f>
        <v>0.3</v>
      </c>
      <c r="C36" s="61">
        <f>'[1]Исходный для набора'!I22</f>
        <v>0</v>
      </c>
      <c r="D36" s="61">
        <f>'[1]Исходный для набора'!J22</f>
        <v>0.4</v>
      </c>
      <c r="E36" s="62">
        <f>'[1]Исходный для набора'!M22</f>
        <v>35</v>
      </c>
      <c r="F36" s="62">
        <f>'[1]Исходный для набора'!N22</f>
        <v>40</v>
      </c>
      <c r="G36" s="61">
        <f>'[1]Исходный для набора'!P22</f>
        <v>8.5714285714285712</v>
      </c>
      <c r="H36" s="63">
        <f>'[1]Исходный для набора'!Q22</f>
        <v>0</v>
      </c>
      <c r="I36" s="61">
        <f>'[1]Исходный для набора'!R22</f>
        <v>10</v>
      </c>
      <c r="J36" s="61">
        <f>'[1]Исходный для набора'!T22</f>
        <v>-0.10000000000000003</v>
      </c>
      <c r="K36" s="61">
        <f>'[1]Исходный для набора'!U22</f>
        <v>-1.4285714285714288</v>
      </c>
      <c r="L36" s="61">
        <f>'[1]Исходный для набора'!V22</f>
        <v>0.2</v>
      </c>
      <c r="M36" s="64">
        <f>'[1]Исходный для набора'!W22</f>
        <v>0.3</v>
      </c>
      <c r="N36" s="65">
        <f>'[1]Исходный для набора'!X22</f>
        <v>37</v>
      </c>
      <c r="O36" s="64">
        <f>'[1]Исходный для набора'!Y22</f>
        <v>0.4</v>
      </c>
    </row>
    <row r="37" spans="1:15" ht="18.75" x14ac:dyDescent="0.3">
      <c r="A37" s="60" t="s">
        <v>48</v>
      </c>
      <c r="B37" s="61">
        <f>'[1]Исходный для набора'!H32</f>
        <v>0.75</v>
      </c>
      <c r="C37" s="61">
        <f>'[1]Исходный для набора'!I32</f>
        <v>0</v>
      </c>
      <c r="D37" s="61">
        <f>'[1]Исходный для набора'!J32</f>
        <v>1.27</v>
      </c>
      <c r="E37" s="62">
        <f>'[1]Исходный для набора'!M32</f>
        <v>76</v>
      </c>
      <c r="F37" s="62">
        <f>'[1]Исходный для набора'!N32</f>
        <v>107</v>
      </c>
      <c r="G37" s="61">
        <f>'[1]Исходный для набора'!P32</f>
        <v>9.8684210526315788</v>
      </c>
      <c r="H37" s="63">
        <f>'[1]Исходный для набора'!Q32</f>
        <v>0</v>
      </c>
      <c r="I37" s="61">
        <f>'[1]Исходный для набора'!R32</f>
        <v>11.869158878504672</v>
      </c>
      <c r="J37" s="61">
        <f>'[1]Исходный для набора'!T32</f>
        <v>-0.52</v>
      </c>
      <c r="K37" s="61">
        <f>'[1]Исходный для набора'!U32</f>
        <v>-2.0007378258730935</v>
      </c>
      <c r="L37" s="61">
        <f>'[1]Исходный для набора'!V32</f>
        <v>0.2</v>
      </c>
      <c r="M37" s="64">
        <f>'[1]Исходный для набора'!W32</f>
        <v>0.75</v>
      </c>
      <c r="N37" s="65">
        <f>'[1]Исходный для набора'!X32</f>
        <v>102</v>
      </c>
      <c r="O37" s="64">
        <f>'[1]Исходный для набора'!Y32</f>
        <v>1.2</v>
      </c>
    </row>
    <row r="38" spans="1:15" ht="18.75" x14ac:dyDescent="0.3">
      <c r="A38" s="67" t="s">
        <v>49</v>
      </c>
      <c r="B38" s="68">
        <f>SUM(B35:B37)</f>
        <v>3.1799999999999997</v>
      </c>
      <c r="C38" s="68">
        <f>B38-M38</f>
        <v>0</v>
      </c>
      <c r="D38" s="68">
        <f>SUM(D35:D37)</f>
        <v>4.3599999999999994</v>
      </c>
      <c r="E38" s="69">
        <f>SUM(E35:E37)</f>
        <v>263</v>
      </c>
      <c r="F38" s="69">
        <f>SUM(F35:F37)</f>
        <v>332</v>
      </c>
      <c r="G38" s="68">
        <f>B38/E38*1000</f>
        <v>12.091254752851711</v>
      </c>
      <c r="H38" s="70">
        <f>G38-(M38/E38*1000)</f>
        <v>0</v>
      </c>
      <c r="I38" s="68">
        <f>D38/F38*1000</f>
        <v>13.132530120481926</v>
      </c>
      <c r="J38" s="68">
        <f>B38-D38</f>
        <v>-1.1799999999999997</v>
      </c>
      <c r="K38" s="71">
        <f>G38-I38</f>
        <v>-1.0412753676302149</v>
      </c>
      <c r="L38" s="68">
        <f>SUM(L35:L37)</f>
        <v>2.19</v>
      </c>
      <c r="M38" s="73">
        <f>SUM(M35:M37)</f>
        <v>3.1799999999999997</v>
      </c>
      <c r="N38" s="72">
        <f>SUM(N35:N37)</f>
        <v>325</v>
      </c>
      <c r="O38" s="73">
        <f>SUM(O35:O37)</f>
        <v>4.3</v>
      </c>
    </row>
    <row r="39" spans="1:15" ht="18.75" x14ac:dyDescent="0.3">
      <c r="A39" s="60" t="s">
        <v>50</v>
      </c>
      <c r="B39" s="61">
        <f>'[1]Исходный для набора'!H18</f>
        <v>1.34</v>
      </c>
      <c r="C39" s="61">
        <f>'[1]Исходный для набора'!I18</f>
        <v>0</v>
      </c>
      <c r="D39" s="61">
        <f>'[1]Исходный для набора'!J18</f>
        <v>8.67</v>
      </c>
      <c r="E39" s="62">
        <f>'[1]Исходный для набора'!M18</f>
        <v>216</v>
      </c>
      <c r="F39" s="62">
        <f>'[1]Исходный для набора'!N18</f>
        <v>848</v>
      </c>
      <c r="G39" s="61">
        <f>'[1]Исходный для набора'!P18</f>
        <v>6.2037037037037042</v>
      </c>
      <c r="H39" s="63">
        <f>'[1]Исходный для набора'!Q18</f>
        <v>0</v>
      </c>
      <c r="I39" s="61">
        <f>'[1]Исходный для набора'!R18</f>
        <v>10.224056603773585</v>
      </c>
      <c r="J39" s="61">
        <f>'[1]Исходный для набора'!T18</f>
        <v>-7.33</v>
      </c>
      <c r="K39" s="61">
        <f>'[1]Исходный для набора'!U18</f>
        <v>-4.0203529000698808</v>
      </c>
      <c r="L39" s="61">
        <f>'[1]Исходный для набора'!V18</f>
        <v>1.1200000000000001</v>
      </c>
      <c r="M39" s="64">
        <f>'[1]Исходный для набора'!W18</f>
        <v>1.34</v>
      </c>
      <c r="N39" s="65">
        <f>'[1]Исходный для набора'!X18</f>
        <v>828</v>
      </c>
      <c r="O39" s="64">
        <f>'[1]Исходный для набора'!Y18</f>
        <v>6.9</v>
      </c>
    </row>
    <row r="40" spans="1:15" ht="18.75" x14ac:dyDescent="0.3">
      <c r="A40" s="60" t="s">
        <v>51</v>
      </c>
      <c r="B40" s="61">
        <f>'[1]Исходный для набора'!H41</f>
        <v>170.02</v>
      </c>
      <c r="C40" s="61">
        <f>'[1]Исходный для набора'!I41</f>
        <v>-0.78999999999999204</v>
      </c>
      <c r="D40" s="61">
        <f>'[1]Исходный для набора'!J41</f>
        <v>168.89</v>
      </c>
      <c r="E40" s="62">
        <f>'[1]Исходный для набора'!M41</f>
        <v>6288</v>
      </c>
      <c r="F40" s="62">
        <f>'[1]Исходный для набора'!N41</f>
        <v>5845</v>
      </c>
      <c r="G40" s="61">
        <f>'[1]Исходный для набора'!P41</f>
        <v>27.038804071246819</v>
      </c>
      <c r="H40" s="63">
        <f>'[1]Исходный для набора'!Q41</f>
        <v>-0.12563613231552395</v>
      </c>
      <c r="I40" s="61">
        <f>'[1]Исходный для набора'!R41</f>
        <v>28.89478186484174</v>
      </c>
      <c r="J40" s="61">
        <f>'[1]Исходный для набора'!T41</f>
        <v>1.1300000000000239</v>
      </c>
      <c r="K40" s="75">
        <f>'[1]Исходный для набора'!U41</f>
        <v>-1.8559777935949207</v>
      </c>
      <c r="L40" s="61">
        <f>'[1]Исходный для набора'!V41</f>
        <v>170.03</v>
      </c>
      <c r="M40" s="64">
        <f>'[1]Исходный для набора'!W41</f>
        <v>170.81</v>
      </c>
      <c r="N40" s="65">
        <f>'[1]Исходный для набора'!X41</f>
        <v>5913</v>
      </c>
      <c r="O40" s="64">
        <f>'[1]Исходный для набора'!Y41</f>
        <v>146.9</v>
      </c>
    </row>
    <row r="41" spans="1:15" ht="18.75" x14ac:dyDescent="0.3">
      <c r="A41" s="60" t="s">
        <v>52</v>
      </c>
      <c r="B41" s="61">
        <f>'[1]Исходный для набора'!H28</f>
        <v>45.942</v>
      </c>
      <c r="C41" s="61">
        <f>'[1]Исходный для набора'!I28</f>
        <v>0.27700000000000102</v>
      </c>
      <c r="D41" s="61">
        <f>'[1]Исходный для набора'!J28</f>
        <v>43.98</v>
      </c>
      <c r="E41" s="62">
        <f>'[1]Исходный для набора'!M28</f>
        <v>2646</v>
      </c>
      <c r="F41" s="62">
        <f>'[1]Исходный для набора'!N28</f>
        <v>2583</v>
      </c>
      <c r="G41" s="61">
        <f>'[1]Исходный для набора'!P28</f>
        <v>17.362811791383223</v>
      </c>
      <c r="H41" s="63">
        <f>'[1]Исходный для набора'!Q28</f>
        <v>0.10468631897203551</v>
      </c>
      <c r="I41" s="61">
        <f>'[1]Исходный для набора'!R28</f>
        <v>17.026713124274099</v>
      </c>
      <c r="J41" s="61">
        <f>'[1]Исходный для набора'!T28</f>
        <v>1.9620000000000033</v>
      </c>
      <c r="K41" s="61">
        <f>'[1]Исходный для набора'!U28</f>
        <v>0.33609866710912328</v>
      </c>
      <c r="L41" s="61">
        <f>'[1]Исходный для набора'!V28</f>
        <v>40.497999999999998</v>
      </c>
      <c r="M41" s="64">
        <f>'[1]Исходный для набора'!W28</f>
        <v>45.664999999999999</v>
      </c>
      <c r="N41" s="65">
        <f>'[1]Исходный для набора'!X28</f>
        <v>2582</v>
      </c>
      <c r="O41" s="64">
        <f>'[1]Исходный для набора'!Y28</f>
        <v>42</v>
      </c>
    </row>
    <row r="42" spans="1:15" ht="18.75" x14ac:dyDescent="0.3">
      <c r="A42" s="60" t="s">
        <v>53</v>
      </c>
      <c r="B42" s="61">
        <f>'[1]Исходный для набора'!H19</f>
        <v>1.1220000000000001</v>
      </c>
      <c r="C42" s="61">
        <f>'[1]Исходный для набора'!I19</f>
        <v>2.200000000000002E-2</v>
      </c>
      <c r="D42" s="76">
        <f>'[1]Исходный для набора'!J19</f>
        <v>1.22</v>
      </c>
      <c r="E42" s="62">
        <f>'[1]Исходный для набора'!M19</f>
        <v>118</v>
      </c>
      <c r="F42" s="62">
        <f>'[1]Исходный для набора'!N19</f>
        <v>150</v>
      </c>
      <c r="G42" s="61">
        <f>'[1]Исходный для набора'!P19</f>
        <v>9.5084745762711886</v>
      </c>
      <c r="H42" s="63">
        <f>'[1]Исходный для набора'!Q19</f>
        <v>0.18644067796610386</v>
      </c>
      <c r="I42" s="61">
        <f>'[1]Исходный для набора'!R19</f>
        <v>8.1333333333333329</v>
      </c>
      <c r="J42" s="61">
        <f>'[1]Исходный для набора'!T19</f>
        <v>-9.7999999999999865E-2</v>
      </c>
      <c r="K42" s="61">
        <f>'[1]Исходный для набора'!U19</f>
        <v>1.3751412429378558</v>
      </c>
      <c r="L42" s="61">
        <f>'[1]Исходный для набора'!V19</f>
        <v>1.28</v>
      </c>
      <c r="M42" s="64">
        <f>'[1]Исходный для набора'!W19</f>
        <v>1.1000000000000001</v>
      </c>
      <c r="N42" s="65">
        <f>'[1]Исходный для набора'!X19</f>
        <v>150</v>
      </c>
      <c r="O42" s="64">
        <f>'[1]Исходный для набора'!Y19</f>
        <v>1.6</v>
      </c>
    </row>
    <row r="43" spans="1:15" ht="18.75" x14ac:dyDescent="0.3">
      <c r="A43" s="60" t="s">
        <v>54</v>
      </c>
      <c r="B43" s="61">
        <f>'[1]Исходный для набора'!H26</f>
        <v>149.80000000000001</v>
      </c>
      <c r="C43" s="61">
        <f>'[1]Исходный для набора'!I26</f>
        <v>1.2400000000000091</v>
      </c>
      <c r="D43" s="61">
        <f>'[1]Исходный для набора'!J26</f>
        <v>125.09</v>
      </c>
      <c r="E43" s="62">
        <f>'[1]Исходный для набора'!M26</f>
        <v>7095</v>
      </c>
      <c r="F43" s="62">
        <f>'[1]Исходный для набора'!N26</f>
        <v>7256</v>
      </c>
      <c r="G43" s="61">
        <f>'[1]Исходный для набора'!P26</f>
        <v>21.113460183227627</v>
      </c>
      <c r="H43" s="63">
        <f>'[1]Исходный для набора'!Q26</f>
        <v>0.17477096546864246</v>
      </c>
      <c r="I43" s="61">
        <f>'[1]Исходный для набора'!R26</f>
        <v>17.239525909592064</v>
      </c>
      <c r="J43" s="61">
        <f>'[1]Исходный для набора'!T26</f>
        <v>24.710000000000008</v>
      </c>
      <c r="K43" s="61">
        <f>'[1]Исходный для набора'!U26</f>
        <v>3.8739342736355624</v>
      </c>
      <c r="L43" s="61">
        <f>'[1]Исходный для набора'!V26</f>
        <v>145.32</v>
      </c>
      <c r="M43" s="64">
        <f>'[1]Исходный для набора'!W26</f>
        <v>148.56</v>
      </c>
      <c r="N43" s="65">
        <f>'[1]Исходный для набора'!X26</f>
        <v>7295</v>
      </c>
      <c r="O43" s="64">
        <f>'[1]Исходный для набора'!Y26</f>
        <v>118.4</v>
      </c>
    </row>
    <row r="44" spans="1:15" ht="18.75" x14ac:dyDescent="0.3">
      <c r="A44" s="60" t="s">
        <v>55</v>
      </c>
      <c r="B44" s="61">
        <f>'[1]Исходный для набора'!H25</f>
        <v>94.8</v>
      </c>
      <c r="C44" s="61">
        <f>'[1]Исходный для набора'!I25</f>
        <v>-0.90000000000000568</v>
      </c>
      <c r="D44" s="61">
        <f>'[1]Исходный для набора'!J25</f>
        <v>100.8</v>
      </c>
      <c r="E44" s="62">
        <f>'[1]Исходный для набора'!M25</f>
        <v>4299</v>
      </c>
      <c r="F44" s="62">
        <f>'[1]Исходный для набора'!N25</f>
        <v>4299</v>
      </c>
      <c r="G44" s="61">
        <f>'[1]Исходный для набора'!P25</f>
        <v>22.051639916259592</v>
      </c>
      <c r="H44" s="63">
        <f>'[1]Исходный для набора'!Q25</f>
        <v>-0.20935101186322669</v>
      </c>
      <c r="I44" s="61">
        <f>'[1]Исходный для набора'!R25</f>
        <v>23.447313328681087</v>
      </c>
      <c r="J44" s="61">
        <f>'[1]Исходный для набора'!T25</f>
        <v>-6</v>
      </c>
      <c r="K44" s="61">
        <f>'[1]Исходный для набора'!U25</f>
        <v>-1.3956734124214947</v>
      </c>
      <c r="L44" s="61">
        <f>'[1]Исходный для набора'!V25</f>
        <v>102.5</v>
      </c>
      <c r="M44" s="64">
        <f>'[1]Исходный для набора'!W25</f>
        <v>95.7</v>
      </c>
      <c r="N44" s="65">
        <f>'[1]Исходный для набора'!X25</f>
        <v>4038</v>
      </c>
      <c r="O44" s="64">
        <f>'[1]Исходный для набора'!Y25</f>
        <v>88.7</v>
      </c>
    </row>
    <row r="45" spans="1:15" s="74" customFormat="1" ht="18.75" x14ac:dyDescent="0.3">
      <c r="A45" s="67" t="s">
        <v>56</v>
      </c>
      <c r="B45" s="68">
        <f>SUM(B39:B44)</f>
        <v>463.02400000000006</v>
      </c>
      <c r="C45" s="68">
        <f>B45-M45</f>
        <v>-0.15099999999995362</v>
      </c>
      <c r="D45" s="68">
        <f>SUM(D39:D44)</f>
        <v>448.65</v>
      </c>
      <c r="E45" s="69">
        <f>SUM(E39:E44)</f>
        <v>20662</v>
      </c>
      <c r="F45" s="69">
        <f>SUM(F39:F44)</f>
        <v>20981</v>
      </c>
      <c r="G45" s="68">
        <f>B45/E45*1000</f>
        <v>22.409447294550386</v>
      </c>
      <c r="H45" s="70">
        <f>G45-(M45/E45*1000)</f>
        <v>-7.3081018294409716E-3</v>
      </c>
      <c r="I45" s="68">
        <f>D45/F45*1000</f>
        <v>21.383632810638193</v>
      </c>
      <c r="J45" s="68">
        <f>B45-D45</f>
        <v>14.37400000000008</v>
      </c>
      <c r="K45" s="71">
        <f>G45-I45</f>
        <v>1.0258144839121925</v>
      </c>
      <c r="L45" s="68">
        <f>SUM(L39:L44)</f>
        <v>460.74799999999999</v>
      </c>
      <c r="M45" s="73">
        <f>SUM(M39:M44)</f>
        <v>463.17500000000001</v>
      </c>
      <c r="N45" s="72">
        <f>SUM(N39:N44)</f>
        <v>20806</v>
      </c>
      <c r="O45" s="73">
        <f>SUM(O39:O44)</f>
        <v>404.5</v>
      </c>
    </row>
    <row r="46" spans="1:15" s="74" customFormat="1" ht="18.75" x14ac:dyDescent="0.25">
      <c r="A46" s="14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6"/>
      <c r="M46" s="73"/>
      <c r="N46" s="72"/>
      <c r="O46" s="73"/>
    </row>
    <row r="47" spans="1:15" s="82" customFormat="1" ht="18.75" x14ac:dyDescent="0.2">
      <c r="A47" s="77" t="s">
        <v>57</v>
      </c>
      <c r="B47" s="78">
        <f>'[1]Исходный для набора'!H43</f>
        <v>1313.8910000000001</v>
      </c>
      <c r="C47" s="78">
        <f>'[1]Исходный для набора'!I43</f>
        <v>-0.33599999999978536</v>
      </c>
      <c r="D47" s="78">
        <f>'[1]Исходный для набора'!J43</f>
        <v>1356.3000000000002</v>
      </c>
      <c r="E47" s="78">
        <f>'[1]Исходный для набора'!M43</f>
        <v>60118</v>
      </c>
      <c r="F47" s="78">
        <f>'[1]Исходный для набора'!N43</f>
        <v>63402</v>
      </c>
      <c r="G47" s="78">
        <f>'[1]Исходный для набора'!P43</f>
        <v>21.9</v>
      </c>
      <c r="H47" s="78">
        <f>'[1]Исходный для набора'!Q43</f>
        <v>3.9209554542733116E-2</v>
      </c>
      <c r="I47" s="78">
        <f>'[1]Исходный для набора'!R43</f>
        <v>21.4</v>
      </c>
      <c r="J47" s="78">
        <f>'[1]Исходный для набора'!T43</f>
        <v>-42.409000000000106</v>
      </c>
      <c r="K47" s="78">
        <f>'[1]Исходный для набора'!U43</f>
        <v>0.5</v>
      </c>
      <c r="L47" s="78">
        <f>'[1]Исходный для набора'!V43</f>
        <v>1352.4339999999997</v>
      </c>
      <c r="M47" s="79">
        <f>'[1]Исходный для набора'!W43</f>
        <v>1314.2269999999999</v>
      </c>
      <c r="N47" s="80">
        <f>'[1]Исходный для набора'!X43</f>
        <v>63875</v>
      </c>
      <c r="O47" s="81">
        <f>'[1]Исходный для набора'!Y43</f>
        <v>1280.4000000000001</v>
      </c>
    </row>
    <row r="48" spans="1:15" ht="18.75" x14ac:dyDescent="0.3">
      <c r="A48" s="83"/>
      <c r="B48" s="83"/>
      <c r="C48" s="84"/>
      <c r="D48" s="84"/>
      <c r="E48" s="85"/>
      <c r="F48" s="85"/>
      <c r="G48" s="84"/>
      <c r="H48" s="86"/>
      <c r="I48" s="84"/>
      <c r="J48" s="87"/>
      <c r="K48" s="84"/>
      <c r="L48" s="84"/>
      <c r="M48" s="88"/>
      <c r="N48" s="66"/>
    </row>
    <row r="49" spans="1:14" ht="15" customHeight="1" x14ac:dyDescent="0.3">
      <c r="A49" s="3" t="s">
        <v>58</v>
      </c>
      <c r="B49" s="3"/>
      <c r="C49" s="3"/>
      <c r="D49" s="3"/>
      <c r="E49" s="3"/>
      <c r="F49" s="3"/>
      <c r="G49" s="3"/>
      <c r="H49" s="3"/>
      <c r="I49" s="3"/>
      <c r="J49" s="3"/>
      <c r="K49" s="3"/>
      <c r="L49" s="84"/>
      <c r="M49" s="88"/>
      <c r="N49" s="66"/>
    </row>
    <row r="50" spans="1:14" ht="15" customHeight="1" x14ac:dyDescent="0.3">
      <c r="A50" s="89"/>
      <c r="B50" s="89"/>
      <c r="C50" s="89"/>
      <c r="D50" s="89"/>
      <c r="E50" s="89"/>
      <c r="F50" s="89"/>
      <c r="G50" s="89"/>
      <c r="H50" s="89"/>
      <c r="I50" s="89"/>
      <c r="J50" s="89"/>
      <c r="K50" s="89"/>
      <c r="L50" s="84"/>
      <c r="M50" s="88"/>
      <c r="N50" s="66"/>
    </row>
    <row r="51" spans="1:14" ht="32.25" customHeight="1" x14ac:dyDescent="0.3">
      <c r="A51" s="90" t="s">
        <v>59</v>
      </c>
      <c r="B51" s="91" t="s">
        <v>60</v>
      </c>
      <c r="C51" s="92"/>
      <c r="D51" s="92"/>
      <c r="E51" s="92"/>
      <c r="F51" s="92"/>
      <c r="G51" s="93"/>
      <c r="H51" s="94" t="s">
        <v>61</v>
      </c>
      <c r="I51" s="95"/>
      <c r="J51" s="95"/>
      <c r="K51" s="96"/>
      <c r="L51" s="97"/>
      <c r="M51" s="88"/>
      <c r="N51" s="66"/>
    </row>
    <row r="52" spans="1:14" ht="30.75" customHeight="1" x14ac:dyDescent="0.2">
      <c r="A52" s="98"/>
      <c r="B52" s="99" t="str">
        <f>'[1]Исходный для набора'!I3</f>
        <v xml:space="preserve"> на 20 июня</v>
      </c>
      <c r="C52" s="100"/>
      <c r="D52" s="100"/>
      <c r="E52" s="100"/>
      <c r="F52" s="100"/>
      <c r="G52" s="101"/>
      <c r="H52" s="99"/>
      <c r="I52" s="100"/>
      <c r="J52" s="100"/>
      <c r="K52" s="101"/>
      <c r="L52" s="11"/>
      <c r="M52" s="88"/>
      <c r="N52" s="66"/>
    </row>
    <row r="53" spans="1:14" ht="30" customHeight="1" x14ac:dyDescent="0.2">
      <c r="A53" s="102"/>
      <c r="B53" s="103" t="s">
        <v>62</v>
      </c>
      <c r="C53" s="104"/>
      <c r="D53" s="103" t="s">
        <v>63</v>
      </c>
      <c r="E53" s="105"/>
      <c r="F53" s="105"/>
      <c r="G53" s="104"/>
      <c r="H53" s="103" t="str">
        <f>E6</f>
        <v>на 1 июня</v>
      </c>
      <c r="I53" s="105"/>
      <c r="J53" s="105"/>
      <c r="K53" s="104"/>
      <c r="L53" s="11"/>
      <c r="M53" s="88"/>
      <c r="N53" s="66"/>
    </row>
    <row r="54" spans="1:14" ht="15" customHeight="1" x14ac:dyDescent="0.3">
      <c r="A54" s="106" t="s">
        <v>64</v>
      </c>
      <c r="B54" s="103" t="s">
        <v>17</v>
      </c>
      <c r="C54" s="104"/>
      <c r="D54" s="103" t="s">
        <v>17</v>
      </c>
      <c r="E54" s="104"/>
      <c r="F54" s="107" t="s">
        <v>65</v>
      </c>
      <c r="G54" s="108"/>
      <c r="H54" s="109" t="s">
        <v>66</v>
      </c>
      <c r="I54" s="110"/>
      <c r="J54" s="110"/>
      <c r="K54" s="111"/>
      <c r="L54" s="84"/>
      <c r="M54" s="88"/>
      <c r="N54" s="66"/>
    </row>
    <row r="55" spans="1:14" ht="15" customHeight="1" x14ac:dyDescent="0.3">
      <c r="A55" s="112" t="str">
        <f>'[1]Исходный для набора'!A48</f>
        <v>2024 г</v>
      </c>
      <c r="B55" s="113">
        <f>B47</f>
        <v>1313.8910000000001</v>
      </c>
      <c r="C55" s="114"/>
      <c r="D55" s="115">
        <f>'[1]Исходный для набора'!H48</f>
        <v>222424.37700000004</v>
      </c>
      <c r="E55" s="116"/>
      <c r="F55" s="117">
        <f>D55-D56</f>
        <v>2694.8570000000473</v>
      </c>
      <c r="G55" s="118"/>
      <c r="H55" s="119">
        <f>E47</f>
        <v>60118</v>
      </c>
      <c r="I55" s="120"/>
      <c r="J55" s="120"/>
      <c r="K55" s="121"/>
      <c r="L55" s="122"/>
      <c r="M55" s="88"/>
      <c r="N55" s="66"/>
    </row>
    <row r="56" spans="1:14" ht="15" customHeight="1" x14ac:dyDescent="0.3">
      <c r="A56" s="112" t="str">
        <f>'[1]Исходный для набора'!A49</f>
        <v>2023 г</v>
      </c>
      <c r="B56" s="113">
        <f>D47</f>
        <v>1356.3000000000002</v>
      </c>
      <c r="C56" s="114"/>
      <c r="D56" s="115">
        <f>'[1]Исходный для набора'!H49</f>
        <v>219729.52</v>
      </c>
      <c r="E56" s="116"/>
      <c r="F56" s="123"/>
      <c r="G56" s="124"/>
      <c r="H56" s="119">
        <f>F47</f>
        <v>63402</v>
      </c>
      <c r="I56" s="120"/>
      <c r="J56" s="120"/>
      <c r="K56" s="121"/>
      <c r="L56" s="122"/>
      <c r="M56" s="88"/>
      <c r="N56" s="66"/>
    </row>
    <row r="57" spans="1:14" ht="15" customHeight="1" x14ac:dyDescent="0.3">
      <c r="A57" s="112" t="str">
        <f>'[1]Исходный для набора'!A50</f>
        <v>2022 г</v>
      </c>
      <c r="B57" s="113">
        <f>'[1]Исходный для набора'!J46</f>
        <v>1280.4000000000001</v>
      </c>
      <c r="C57" s="114"/>
      <c r="D57" s="115">
        <f>'[1]Исходный для набора'!H50</f>
        <v>204816.63800000001</v>
      </c>
      <c r="E57" s="116"/>
      <c r="F57" s="123"/>
      <c r="G57" s="124"/>
      <c r="H57" s="119">
        <v>70223</v>
      </c>
      <c r="I57" s="120"/>
      <c r="J57" s="120"/>
      <c r="K57" s="121"/>
      <c r="L57" s="122"/>
      <c r="M57" s="88"/>
      <c r="N57" s="66"/>
    </row>
    <row r="58" spans="1:14" x14ac:dyDescent="0.2">
      <c r="A58" s="125"/>
      <c r="B58" s="125"/>
      <c r="C58" s="88"/>
      <c r="D58" s="88"/>
      <c r="E58" s="126"/>
      <c r="F58" s="126"/>
      <c r="G58" s="88"/>
      <c r="H58" s="88"/>
      <c r="I58" s="88"/>
      <c r="J58" s="127"/>
      <c r="K58" s="88"/>
      <c r="L58" s="88"/>
      <c r="M58" s="88"/>
      <c r="N58" s="66"/>
    </row>
    <row r="59" spans="1:14" x14ac:dyDescent="0.2">
      <c r="A59" s="128"/>
      <c r="B59" s="128"/>
      <c r="C59" s="128"/>
      <c r="D59" s="128"/>
      <c r="E59" s="128"/>
      <c r="F59" s="128"/>
      <c r="G59" s="128"/>
      <c r="H59" s="128"/>
      <c r="I59" s="128"/>
      <c r="J59" s="128"/>
      <c r="K59" s="128"/>
      <c r="L59" s="128"/>
    </row>
    <row r="60" spans="1:14" x14ac:dyDescent="0.2">
      <c r="A60" s="128"/>
      <c r="B60" s="128"/>
      <c r="C60" s="128"/>
      <c r="D60" s="128"/>
      <c r="E60" s="128"/>
      <c r="F60" s="128"/>
      <c r="G60" s="128"/>
      <c r="H60" s="128"/>
      <c r="I60" s="128"/>
      <c r="J60" s="128"/>
      <c r="K60" s="128"/>
      <c r="L60" s="128"/>
    </row>
    <row r="61" spans="1:14" x14ac:dyDescent="0.2">
      <c r="A61" s="128"/>
      <c r="B61" s="128"/>
      <c r="C61" s="128"/>
      <c r="D61" s="128"/>
      <c r="E61" s="128"/>
      <c r="F61" s="128"/>
      <c r="G61" s="128"/>
      <c r="H61" s="128"/>
      <c r="I61" s="128"/>
      <c r="J61" s="128"/>
      <c r="K61" s="128"/>
      <c r="L61" s="128"/>
    </row>
    <row r="62" spans="1:14" x14ac:dyDescent="0.2">
      <c r="A62" s="128"/>
      <c r="B62" s="128"/>
      <c r="C62" s="128"/>
      <c r="D62" s="128"/>
      <c r="E62" s="128"/>
      <c r="F62" s="128"/>
      <c r="G62" s="128"/>
      <c r="H62" s="128"/>
      <c r="I62" s="128"/>
      <c r="J62" s="128"/>
      <c r="K62" s="128"/>
      <c r="L62" s="128"/>
    </row>
    <row r="63" spans="1:14" x14ac:dyDescent="0.2">
      <c r="A63" s="128"/>
      <c r="B63" s="128"/>
      <c r="C63" s="128"/>
      <c r="D63" s="128"/>
      <c r="E63" s="128"/>
      <c r="F63" s="128"/>
      <c r="G63" s="128"/>
      <c r="H63" s="128"/>
      <c r="I63" s="128"/>
      <c r="J63" s="128"/>
      <c r="K63" s="128"/>
      <c r="L63" s="128"/>
    </row>
    <row r="64" spans="1:14" x14ac:dyDescent="0.2">
      <c r="A64" s="128"/>
      <c r="B64" s="128"/>
      <c r="C64" s="128"/>
      <c r="D64" s="128"/>
      <c r="E64" s="128"/>
      <c r="F64" s="128"/>
      <c r="G64" s="128"/>
      <c r="H64" s="128"/>
      <c r="I64" s="128"/>
      <c r="J64" s="128"/>
      <c r="K64" s="128"/>
      <c r="L64" s="128"/>
    </row>
    <row r="65" spans="1:12" x14ac:dyDescent="0.2">
      <c r="A65" s="128"/>
      <c r="B65" s="128"/>
      <c r="C65" s="128"/>
      <c r="D65" s="128"/>
      <c r="E65" s="128"/>
      <c r="F65" s="128"/>
      <c r="G65" s="128"/>
      <c r="H65" s="128"/>
      <c r="I65" s="128"/>
      <c r="J65" s="128"/>
      <c r="K65" s="128"/>
      <c r="L65" s="128"/>
    </row>
    <row r="66" spans="1:12" x14ac:dyDescent="0.2">
      <c r="A66" s="128"/>
      <c r="B66" s="128"/>
      <c r="C66" s="128"/>
      <c r="D66" s="128"/>
      <c r="E66" s="128"/>
      <c r="F66" s="128"/>
      <c r="G66" s="128"/>
      <c r="H66" s="128"/>
      <c r="I66" s="128"/>
      <c r="J66" s="128"/>
      <c r="K66" s="128"/>
      <c r="L66" s="128"/>
    </row>
  </sheetData>
  <sheetProtection formatCells="0" formatColumns="0" formatRows="0"/>
  <mergeCells count="46">
    <mergeCell ref="B56:C56"/>
    <mergeCell ref="D56:E56"/>
    <mergeCell ref="F56:G56"/>
    <mergeCell ref="H56:K56"/>
    <mergeCell ref="B57:C57"/>
    <mergeCell ref="D57:E57"/>
    <mergeCell ref="F57:G57"/>
    <mergeCell ref="H57:K57"/>
    <mergeCell ref="B54:C54"/>
    <mergeCell ref="D54:E54"/>
    <mergeCell ref="F54:G54"/>
    <mergeCell ref="H54:K54"/>
    <mergeCell ref="B55:C55"/>
    <mergeCell ref="D55:E55"/>
    <mergeCell ref="F55:G55"/>
    <mergeCell ref="H55:K55"/>
    <mergeCell ref="G8:I8"/>
    <mergeCell ref="A46:L46"/>
    <mergeCell ref="A49:K49"/>
    <mergeCell ref="A51:A53"/>
    <mergeCell ref="B51:G51"/>
    <mergeCell ref="H51:K52"/>
    <mergeCell ref="B52:G52"/>
    <mergeCell ref="B53:C53"/>
    <mergeCell ref="D53:G53"/>
    <mergeCell ref="H53:K53"/>
    <mergeCell ref="L5:L7"/>
    <mergeCell ref="O5:O8"/>
    <mergeCell ref="B6:B7"/>
    <mergeCell ref="C6:C7"/>
    <mergeCell ref="D6:D7"/>
    <mergeCell ref="E6:F6"/>
    <mergeCell ref="G6:G7"/>
    <mergeCell ref="H6:H7"/>
    <mergeCell ref="I6:I7"/>
    <mergeCell ref="J6:J7"/>
    <mergeCell ref="A2:K2"/>
    <mergeCell ref="A3:J3"/>
    <mergeCell ref="A5:A8"/>
    <mergeCell ref="B5:D5"/>
    <mergeCell ref="E5:F5"/>
    <mergeCell ref="G5:I5"/>
    <mergeCell ref="J5:K5"/>
    <mergeCell ref="K6:K7"/>
    <mergeCell ref="B8:D8"/>
    <mergeCell ref="E8:F8"/>
  </mergeCells>
  <printOptions horizontalCentered="1" verticalCentered="1"/>
  <pageMargins left="0.31496062992125984" right="0.27559055118110237" top="0.11811023622047245" bottom="0.23622047244094491" header="0.51181102362204722" footer="0.51181102362204722"/>
  <pageSetup paperSize="9" scale="54" orientation="portrait" r:id="rId1"/>
  <headerFooter alignWithMargins="0"/>
  <rowBreaks count="1" manualBreakCount="1">
    <brk id="25" max="12" man="1"/>
  </rowBreaks>
  <colBreaks count="1" manualBreakCount="1">
    <brk id="3" min="3" max="6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Сгруппированный</vt:lpstr>
      <vt:lpstr>Сгруппированный!Область_печати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Мария В. Майстрова</dc:creator>
  <cp:lastModifiedBy>Мария В. Майстрова</cp:lastModifiedBy>
  <dcterms:created xsi:type="dcterms:W3CDTF">2024-06-20T02:01:19Z</dcterms:created>
  <dcterms:modified xsi:type="dcterms:W3CDTF">2024-06-20T02:02:42Z</dcterms:modified>
</cp:coreProperties>
</file>