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край" sheetId="1" r:id="rId1"/>
  </sheets>
  <definedNames>
    <definedName name="_xlnm._FilterDatabase" localSheetId="0" hidden="1">край!$A$7:$E$173</definedName>
    <definedName name="_xlnm.Print_Titles" localSheetId="0">край!$A:$A,край!$5:$7</definedName>
    <definedName name="_xlnm.Print_Area" localSheetId="0">край!$A$1:$E$172</definedName>
  </definedNames>
  <calcPr calcId="145621"/>
</workbook>
</file>

<file path=xl/calcChain.xml><?xml version="1.0" encoding="utf-8"?>
<calcChain xmlns="http://schemas.openxmlformats.org/spreadsheetml/2006/main">
  <c r="B14" i="1" l="1"/>
  <c r="B154" i="1"/>
  <c r="B159" i="1"/>
  <c r="D159" i="1"/>
  <c r="C155" i="1"/>
  <c r="B155" i="1"/>
  <c r="C154" i="1"/>
  <c r="C153" i="1" s="1"/>
  <c r="C148" i="1"/>
  <c r="C147" i="1" s="1"/>
  <c r="B148" i="1"/>
  <c r="B147" i="1" s="1"/>
  <c r="C127" i="1"/>
  <c r="C126" i="1" s="1"/>
  <c r="C128" i="1"/>
  <c r="B128" i="1"/>
  <c r="E128" i="1" s="1"/>
  <c r="B127" i="1"/>
  <c r="C118" i="1"/>
  <c r="C119" i="1"/>
  <c r="D119" i="1" s="1"/>
  <c r="B119" i="1"/>
  <c r="E119" i="1" s="1"/>
  <c r="B118" i="1"/>
  <c r="B117" i="1" s="1"/>
  <c r="C100" i="1"/>
  <c r="C99" i="1" s="1"/>
  <c r="C101" i="1"/>
  <c r="E101" i="1" s="1"/>
  <c r="B101" i="1"/>
  <c r="B100" i="1"/>
  <c r="B99" i="1"/>
  <c r="C59" i="1"/>
  <c r="C58" i="1" s="1"/>
  <c r="C60" i="1"/>
  <c r="B60" i="1"/>
  <c r="B59" i="1"/>
  <c r="B58" i="1" s="1"/>
  <c r="C18" i="1"/>
  <c r="C17" i="1" s="1"/>
  <c r="C19" i="1"/>
  <c r="B17" i="1"/>
  <c r="B19" i="1"/>
  <c r="B18" i="1"/>
  <c r="B11" i="1"/>
  <c r="B8" i="1" s="1"/>
  <c r="C11" i="1"/>
  <c r="E11" i="1" s="1"/>
  <c r="C8" i="1"/>
  <c r="E9" i="1"/>
  <c r="E10" i="1"/>
  <c r="E12" i="1"/>
  <c r="E13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20" i="1"/>
  <c r="E121" i="1"/>
  <c r="E122" i="1"/>
  <c r="E123" i="1"/>
  <c r="E124" i="1"/>
  <c r="E125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9" i="1"/>
  <c r="E150" i="1"/>
  <c r="E151" i="1"/>
  <c r="E152" i="1"/>
  <c r="E156" i="1"/>
  <c r="E157" i="1"/>
  <c r="E158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D12" i="1"/>
  <c r="D23" i="1"/>
  <c r="D24" i="1"/>
  <c r="D29" i="1"/>
  <c r="D30" i="1"/>
  <c r="D35" i="1"/>
  <c r="D36" i="1"/>
  <c r="D41" i="1"/>
  <c r="D42" i="1"/>
  <c r="D47" i="1"/>
  <c r="D48" i="1"/>
  <c r="D53" i="1"/>
  <c r="D54" i="1"/>
  <c r="D59" i="1"/>
  <c r="D60" i="1"/>
  <c r="D65" i="1"/>
  <c r="D66" i="1"/>
  <c r="D71" i="1"/>
  <c r="D72" i="1"/>
  <c r="D77" i="1"/>
  <c r="D83" i="1"/>
  <c r="D89" i="1"/>
  <c r="D95" i="1"/>
  <c r="D102" i="1"/>
  <c r="D107" i="1"/>
  <c r="D113" i="1"/>
  <c r="D125" i="1"/>
  <c r="D131" i="1"/>
  <c r="D132" i="1"/>
  <c r="D137" i="1"/>
  <c r="D143" i="1"/>
  <c r="D149" i="1"/>
  <c r="D150" i="1"/>
  <c r="D156" i="1"/>
  <c r="D161" i="1"/>
  <c r="D162" i="1"/>
  <c r="D167" i="1"/>
  <c r="D168" i="1"/>
  <c r="D9" i="1"/>
  <c r="D10" i="1"/>
  <c r="D13" i="1"/>
  <c r="D20" i="1"/>
  <c r="D21" i="1"/>
  <c r="D22" i="1"/>
  <c r="D25" i="1"/>
  <c r="D26" i="1"/>
  <c r="D27" i="1"/>
  <c r="D32" i="1"/>
  <c r="D33" i="1"/>
  <c r="D38" i="1"/>
  <c r="D39" i="1"/>
  <c r="D50" i="1"/>
  <c r="D51" i="1"/>
  <c r="D56" i="1"/>
  <c r="D57" i="1"/>
  <c r="D61" i="1"/>
  <c r="D62" i="1"/>
  <c r="D63" i="1"/>
  <c r="D64" i="1"/>
  <c r="D67" i="1"/>
  <c r="D68" i="1"/>
  <c r="D69" i="1"/>
  <c r="D70" i="1"/>
  <c r="D73" i="1"/>
  <c r="D74" i="1"/>
  <c r="D75" i="1"/>
  <c r="D76" i="1"/>
  <c r="D79" i="1"/>
  <c r="D80" i="1"/>
  <c r="D82" i="1"/>
  <c r="D85" i="1"/>
  <c r="D86" i="1"/>
  <c r="D88" i="1"/>
  <c r="D91" i="1"/>
  <c r="D92" i="1"/>
  <c r="D94" i="1"/>
  <c r="D97" i="1"/>
  <c r="D98" i="1"/>
  <c r="D100" i="1"/>
  <c r="D103" i="1"/>
  <c r="D104" i="1"/>
  <c r="D105" i="1"/>
  <c r="D106" i="1"/>
  <c r="D109" i="1"/>
  <c r="D112" i="1"/>
  <c r="D115" i="1"/>
  <c r="D116" i="1"/>
  <c r="D121" i="1"/>
  <c r="D122" i="1"/>
  <c r="D124" i="1"/>
  <c r="D129" i="1"/>
  <c r="D130" i="1"/>
  <c r="D133" i="1"/>
  <c r="D134" i="1"/>
  <c r="D135" i="1"/>
  <c r="D136" i="1"/>
  <c r="D139" i="1"/>
  <c r="D140" i="1"/>
  <c r="D142" i="1"/>
  <c r="D145" i="1"/>
  <c r="D146" i="1"/>
  <c r="D151" i="1"/>
  <c r="D152" i="1"/>
  <c r="D157" i="1"/>
  <c r="D158" i="1"/>
  <c r="D160" i="1"/>
  <c r="D163" i="1"/>
  <c r="D164" i="1"/>
  <c r="D165" i="1"/>
  <c r="D166" i="1"/>
  <c r="D169" i="1"/>
  <c r="D170" i="1"/>
  <c r="D171" i="1"/>
  <c r="D172" i="1"/>
  <c r="E159" i="1" l="1"/>
  <c r="B153" i="1"/>
  <c r="D153" i="1" s="1"/>
  <c r="E155" i="1"/>
  <c r="D155" i="1"/>
  <c r="D154" i="1"/>
  <c r="D148" i="1"/>
  <c r="E147" i="1"/>
  <c r="D147" i="1"/>
  <c r="E148" i="1"/>
  <c r="C15" i="1"/>
  <c r="D128" i="1"/>
  <c r="B126" i="1"/>
  <c r="E126" i="1"/>
  <c r="D126" i="1"/>
  <c r="D127" i="1"/>
  <c r="E127" i="1"/>
  <c r="C117" i="1"/>
  <c r="C14" i="1" s="1"/>
  <c r="D117" i="1"/>
  <c r="E117" i="1"/>
  <c r="D118" i="1"/>
  <c r="E118" i="1"/>
  <c r="D101" i="1"/>
  <c r="E100" i="1"/>
  <c r="E99" i="1"/>
  <c r="B16" i="1"/>
  <c r="E16" i="1" s="1"/>
  <c r="D99" i="1"/>
  <c r="C16" i="1"/>
  <c r="D58" i="1"/>
  <c r="E58" i="1"/>
  <c r="D19" i="1"/>
  <c r="E18" i="1"/>
  <c r="D17" i="1"/>
  <c r="E17" i="1"/>
  <c r="E19" i="1"/>
  <c r="D18" i="1"/>
  <c r="B15" i="1"/>
  <c r="D11" i="1"/>
  <c r="D8" i="1"/>
  <c r="E8" i="1"/>
  <c r="E153" i="1" l="1"/>
  <c r="E154" i="1"/>
  <c r="D15" i="1"/>
  <c r="D14" i="1"/>
  <c r="D16" i="1"/>
  <c r="E14" i="1"/>
  <c r="E15" i="1"/>
</calcChain>
</file>

<file path=xl/sharedStrings.xml><?xml version="1.0" encoding="utf-8"?>
<sst xmlns="http://schemas.openxmlformats.org/spreadsheetml/2006/main" count="174" uniqueCount="108">
  <si>
    <t>Информация</t>
  </si>
  <si>
    <t>о финансировании Государственных программ Красноярского края по мероприятиям, курируемым министерством сельского хозяйства и торговли края</t>
  </si>
  <si>
    <t>по состоянию на 01.10.2023</t>
  </si>
  <si>
    <t>Направление финансирования</t>
  </si>
  <si>
    <t>Начислено с начала года</t>
  </si>
  <si>
    <t>Остаток  средств бюджета после начисления</t>
  </si>
  <si>
    <t>Сумма</t>
  </si>
  <si>
    <t xml:space="preserve">% исполнения </t>
  </si>
  <si>
    <t xml:space="preserve">Всего по Государственным программам края </t>
  </si>
  <si>
    <t>Государственная программа края "Содействие развитию местного самоуправления"</t>
  </si>
  <si>
    <t>Расходы на закупку тракторов, машин и оборудования для сельского и лесного хозяйства, прицепов и полуприцепов, машин и оборудования для коммунального хозяйства для передачи в муниципальную собственность в целях решения вопросов содержания, благоустройства, обеспечения первичных мер пожарной безопасности сельских территорий будет приобретаться специализированная техника</t>
  </si>
  <si>
    <t>Государственная программа края "Развитие сельского хозяйства и регулирование рынков сельскохозяйственной продукции, сырья и продовольствия"</t>
  </si>
  <si>
    <t>краевой бюджет</t>
  </si>
  <si>
    <t>федеральный бюджет</t>
  </si>
  <si>
    <t>Прямая поддержка отрасли</t>
  </si>
  <si>
    <t>1 Подпрограмма "Развитие отраслей агропромышленного комплекса"</t>
  </si>
  <si>
    <t>Субсидии на возмещение части затрат, связанных с проведением капитального ремонта тракторов и (или) их агрегатов</t>
  </si>
  <si>
    <t>Расходы на закупку техники и оборудования для их последующей передачи в федеральную собственность в целях государственной поддержки сельскохозяйственного производства, осуществляемого федеральными казенными учреждениями Федеральной службы исполнения наказаний, расположенными на территории края</t>
  </si>
  <si>
    <t>Субсидии на возмещение части затрат на проведение агротехнологических работ в растениеводстве</t>
  </si>
  <si>
    <t>Субсидии на возмещение части затрат на содержание сельскохозяйственных животных, выращивание товарной рыбы</t>
  </si>
  <si>
    <t xml:space="preserve">Субсидии на возмещение части  затрат, связанных с перевозкой продовольственной продукции внутренним водным транспортом в районы Крайнего Севера и приравненные к ним местности Красноярского края </t>
  </si>
  <si>
    <t>Субсидии на возмещение части затрат на уплату процентов по кредитным договорам (договорам займа), заключенным с 1 января 2017 года на срок до 2 лет</t>
  </si>
  <si>
    <t>Субсидии на возмещение части затрат, связанных с оказанием услуг по продвижению пищевых продуктов</t>
  </si>
  <si>
    <t>Гранты в форме субсидий научным организациям на финансовое обеспечение затрат на развитие материально-технической базы, необходимой для производства и реализации сельскохозяйственной продукции собственного производства</t>
  </si>
  <si>
    <t>Субсидии на возмещение части затрат на поддержку элитного и (или) оригинального семеноводства картофеля и (или) овощных культур, включая гибриды овощных культур</t>
  </si>
  <si>
    <t>Субсидии на возмещение части затрат на производство овощей защищенного грунта, произведенных с применением технологии досвечивания</t>
  </si>
  <si>
    <t>Субсидии на возмещение части затрат на поддержку производства картофеля и овощей открытого грунта</t>
  </si>
  <si>
    <t>Субсидии на финансовое обеспечение (возмещение) части затрат на производство и реализацию зерновых культур</t>
  </si>
  <si>
    <t>Субсидии на возмещение части затрат на поддержку собственного производства молока</t>
  </si>
  <si>
    <t>Субсидии на возмещение части затрат на закладку и (или) уход за многолетними насаждениями, включая питомники, и (или) раскорчевку выбывших из эксплуатации многолетних насаждений</t>
  </si>
  <si>
    <t>Cубсидии на возмещение части затрат на поддержку элитного семеноводства сельскохозяйственных культур</t>
  </si>
  <si>
    <t>Субсидии на возмещение части затрат на поддержку племенного животноводства</t>
  </si>
  <si>
    <t>Субсидии на возмещение части затрат на уплату страховых премий, начисленных по договорам сельскохозяйственного страхования в области растениеводства, и (или) животноводства, и (или) товарной аквакультуры (товарного рыбоводства)</t>
  </si>
  <si>
    <t>Субсидии на возмещение части затрат на производство масличных культур</t>
  </si>
  <si>
    <t>2 Подпрограмма "Развитие малых форм хозяйствования и сельскохозяйственной кооперации"</t>
  </si>
  <si>
    <t>Субсидии на возмещение части затрат, связанных с закупкой продовольственной продукции</t>
  </si>
  <si>
    <t>Грант «Наш фермер» в форме субсидий на финансовое обеспечение затрат, связанных с реализацией проекта по развитию сельскохозяйственной деятельности</t>
  </si>
  <si>
    <t>Грант «Региональный продукт» в форме субсидий на финансовое обеспечение затрат, связанных с реализацией проекта по развитию деятельности по переработке сельскохозяйственной продукции, и (или) производству пищевых продуктов, и (или) по заготовке и переработке недревесных и пищевых лесных ресурсов и лекарственных растений</t>
  </si>
  <si>
    <t>Грант в форме субсидий гражданам, ведущим личное подсобное хозяйство и применяющим специальный налоговый режим «Налог на профессиональный доход», на финансовое обеспечение затрат, связанных с реализацией проекта по развитию личного подсобного хозяйства</t>
  </si>
  <si>
    <t>Субсидии на возмещение части затрат на уплату процентов по кредитным договорам (договорам займа), заключенным с 1 января 2020 года на срок до 2 лет</t>
  </si>
  <si>
    <t>Субсидии на возмещение части затрат, связанных с содержанием коров молочного направления продуктивности, находящихся в собственности и (или) пользовании у граждан, ведущих личное подсобное хозяйство, являющихся членами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</si>
  <si>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нетелей, в том числе племенных, и (или) коров, в том числе племенных, молочного направления продуктивности, и (или) молодняка крупного рогатого скота (бычков) в возрасте до 4 месяцев для их последующей передачи в собственность граждан, ведущих личное подсобное хозяйство, являющихся членами 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</si>
  <si>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техники и оборудования, специализированного транспорта, печей (крематоров, инсинераторов) для утилизации биологических отходов, модульных объектов и (или) оборудования, предназначенных для убоя сельскохозяйственных животных</t>
  </si>
  <si>
    <t>Субсидии на компенсацию части затрат, связанных с  закупом животноводческой продукции (молока, мяса свиней, мяса КРС) у граждан, ведущих ЛПХ на территории края</t>
  </si>
  <si>
    <t>Гранты в форме субсидий на финансовое обеспечение затрат, связанных с реализацией проектов по развитию несельскохозяйственных видов деятельности</t>
  </si>
  <si>
    <t>Субсидии на финансовое обеспечение (возмещение) части затрат, связанных с приобретением семенного материала овощей и картофеля, минеральных удобрений и средств защиты растений в целях последующей передачи (реализации) в собственность глав крестьянских (фермерских) хозяйств и индивидуальных предпринимателей, являющихся сельскохозяйственными товаропроизводителями и членами сельскохозяйственного потребительского кооператива, граждан, ведущих ЛПХ, являющихся членами сельскохозяйственного потребительского кооператива</t>
  </si>
  <si>
    <t>Субсидии на финансовое обеспечение (возмещение) части затрат, связанных с приобретением сельскохозяйственной техники для оказания крестьянским (фермерским) хозяйствам и индивидуальным предпринимателям, являющимся сельскохозяйственными товаропроизводителями и членами сельскохозяйственного потребительского кооператива, гражданам, ведущим ЛПХ, являющимся членами сельскохозяйственного потребительского кооператива, услуг по обработке земли (вспашке, посадке, внесению минеральных удобрений, прополке и уборке урожая)</t>
  </si>
  <si>
    <t>Субсидии на возмещение части затрат на удешевление стоимости семени и жидкого азота, реализованных сельскохозяйственным товаропроизводителям, краевым государственным учреждениям ветеринарии для искусственного осеменения сельскохозяйственных животных, принадлежащих гражданам, ведущим личное подсобное хозяйство, крестьянским (фермерским) хозяйствам, индивидуальным предпринимателям, являющимся сельскохозяйственными товаропроизводителями</t>
  </si>
  <si>
    <t xml:space="preserve">Субсидии на возмещение части затрат на приобретение техники и оборудования по договорам купли-продажи и (или) финансовой аренды (лизинга) </t>
  </si>
  <si>
    <t>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картофелем и овощными культурами открытого грунта</t>
  </si>
  <si>
    <t>Гранты в форме субсидий крестьянским (фермерским) хозяйствам и индивидуальным предпринимателям, являющимся главами крестьянских (фермерских) хозяйств,  на финансовое обеспечение затрат на развитие семейных ферм</t>
  </si>
  <si>
    <t>Гранты в форме субсидий сельскохозяйственным потребительским кооперативам на финансовое обеспечение затрат на развитие материально-технической базы</t>
  </si>
  <si>
    <t>Субсидии на возмещение части затрат на проведение агротехнологических работ, повышение уровня экологической безопасности сельскохозяйственного производства, а также на повышение плодородия и качества почв на посевной площади, занятой зерновыми, зернобобовыми, масличными (за исключением рапса и сои), кормовыми сельскохозяйственными культурами</t>
  </si>
  <si>
    <t>Гранты в форме субсидий «Агростартап» крестьянским (фермерским) хозяйствам или индивидуальным предпринимателям, основным видом деятельности которых является производство или переработка сельскохозяйственной продукции, на финансовое обеспечение затрат, связанных с реализацией проекта создания и (или) развития хозяйства</t>
  </si>
  <si>
    <t>Субсидии сельскохозяйственным потребительским кооперативам на возмещение части понесенных в текущем финансовом году затрат</t>
  </si>
  <si>
    <t>Субсидии центру компетенций в сфере сельскохозяйственной кооперации и поддержки фермеров на финансовое обеспечение (возмещение) затрат, связанных с осуществлением его деятельности</t>
  </si>
  <si>
    <t>Субсидии центру компетенций в сфере сельскохозяйственной кооперации и поддержки фермеров на финансовое обеспечение затрат, связанных с осуществлением его деятельности</t>
  </si>
  <si>
    <t>3 Подпрограмма "Стимулирование инвестиционной деятельности в агропромышленном комплексе"</t>
  </si>
  <si>
    <t>Гранты в форме субсидий на финансовое обеспечение затрат на реализацию инвестиционной программы, соответствующей приоритетным направлениям государственной поддержки и направленной на развитие деятельности, связанной с производством, первичной и (или) последующей (промышленной) переработкой продукции сельского хозяйства и рыбоводства, производством пищевой продукции, заготовкой и переработкой недревесных и пищевых лесных ресурсов и лекарственных растений, оказанием услуг по хранению, складированию, подработке и реализации овощей и картофеля, зерновых и масличных культур</t>
  </si>
  <si>
    <t>Субсидии на компенсацию части затрат, связанных с оплатой очередных лизинговых или арендных платежей</t>
  </si>
  <si>
    <t>Субсидии на возмещение части затрат на уплату процентов по  кредитным договорам (договорам займа), заключенным на срок до 10 лет, до 15 лет</t>
  </si>
  <si>
    <t>Субсидии на возмещение части затрат, связанных с реализацией инвестиционных проектов в агропромышленном комплексе по приоритетным направлениям государственной поддержки</t>
  </si>
  <si>
    <t>Субсидии на возмещение части затрат на уплату процентов по  кредитным договорам (договорам займа), заключенным с 1 января 2017 года на срок от 2 до 15 лет</t>
  </si>
  <si>
    <t>Субсидии на возмещение (финансовое обеспечение) части затрат на строительство заготовительных пунктов, включая затраты на приобретение технологического оборудования для переработки сельскохозяйственной, лесной продукции</t>
  </si>
  <si>
    <t>Субсидии на возмещение части прямых понесенных затрат на создание и (или) модернизацию объектов агропромышленного комплекса</t>
  </si>
  <si>
    <t>Субсидии на возмещение части затрат на уплату процентов по инвестиционным кредитам (займам) в агропромышленном комплексе</t>
  </si>
  <si>
    <t>Субсидии сельскохозяйственным товаропроизводителям на возмещение части затрат на уплату процентов по кредитам, полученным в российских кредитных организациях, на развитие аквакультуры (рыбоводство) и товарного осетроводства</t>
  </si>
  <si>
    <t>4 Подпрограмма "Развитие мелиорации земель сельскохозяйственного назначения"</t>
  </si>
  <si>
    <t>Субсидии на возмещение части затрат на реализацию проектов мелиорации в рамках культуртехнических мероприятий на выбывших сельскохозяйственных угодьях, вовлекаемых в сельскохозяйственный оборот</t>
  </si>
  <si>
    <t>Субсидии  бюджетам муниципальных образований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</si>
  <si>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5 Подпрограмма "Комплексное развитие сельских территорий"</t>
  </si>
  <si>
    <t>Социальные выплаты на строительство (приобретение) жилья молодым семьям и молодым специалистам,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</si>
  <si>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Субсидии сельскохозяйственным товаропроизводителям, за исключением граждан, ведущих ЛПХ, на возмещение части затрат на строительство жилья в сельской местности, предоставляемого по договорам найма жилого помещения гражданам, проживающим и работающим на селе либо изъявившим желание переехать на постоянное место жительства в сельскую местность и работать там</t>
  </si>
  <si>
    <t>Социальная выплата работникам сельскохозяйственных товаропроизводителей, вновь созданных сельскохозяйственных товаропроизводителей, сельскохозяйственных научных организаций на компенсацию затрат, связанных с получением ими высшего образования по очно-заочной, заочной форме обучения по специальности, направлению подготовки, соответствующим их трудовой функции</t>
  </si>
  <si>
    <t>Социальные выплаты гражданам, работающим в государственных учреждениях ветеринарии края в сельской местности или в городах, расположенных в районах Крайнего Севера и приравненных к ним местностях, на строительство (приобретение) жилья</t>
  </si>
  <si>
    <t xml:space="preserve">Социальные выплаты на обустройство молодым работникам, гражданам 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</si>
  <si>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выплатой заработной платы молодому специалисту, студентам в случае их трудоустройства по срочному трудовому договору в период прохождения практической подготовки</t>
  </si>
  <si>
    <t>Субсидии сельскохозяйственным товаропроизводителям, вновь созданным сельскохозяйственным товаропроизводителям на возмещение части затрат, связанных с дополнительным профессиональным образованием работников в организациях, осуществляющих образовательную деятельность по дополнительным профессиональным программам, расположенных на территории Российской Федерации (стоимость обучения, расходы по проезду, найму жилого помещения)</t>
  </si>
  <si>
    <t xml:space="preserve">Гранты в форме субсидий образовательным организациям высшего образования на финансовое обеспечение затрат на развитие профессиональной подготовки студентов в области агропромышленного комплекса </t>
  </si>
  <si>
    <t>Иные межбюджетные трансферты бюджетам муниципальных районов, муниципальных округов края на реализацию мероприятий муниципальных программ (подпрограмм муниципальных программ), направленных на развитие сельских территорий</t>
  </si>
  <si>
    <t>Субсидиина возмещение части фактически понесенных затрат по заключенным ученическим договорам и договорам о целевом обучении с обучающимися в образовательных организациях</t>
  </si>
  <si>
    <t>Субсидии на возмещение части фактически понесенных затрат, связанных с оплатой труда и проживанием обучающихся в образовательных организациях, привлеченных для прохождения практики, в том числе производственной практики, и практической подготовки или осуществляющих трудовую деятельность не более 6 месяцев</t>
  </si>
  <si>
    <t>Социальные выплаты на строительство (приобретение) жилья гражданам, проживающим на сельских территориях</t>
  </si>
  <si>
    <t>6 Подпрограмма "Поддержка садоводства и огородничества"</t>
  </si>
  <si>
    <t>Гранты в форме субсидий некоммерческим организациям, созданным в форме ассоциаций (союзов), выражающим интересы садоводов, огородников и их некоммерческих товариществ, на реализацию проектов, направленных на ведение и развитие на территории Красноярского края садоводства и огородничества</t>
  </si>
  <si>
    <t>Гранты  в форме субсидий садоводческим, огородническим некоммерческим товариществам на приобретение оборудования, строительных материалов и (или) изделий для проведения работ по ремонту дорог и (или) объектов водоснабжения и (или) электросетевого хозяйства в пределах территории соответствующего садоводческого, огороднического некоммерческого товарищества</t>
  </si>
  <si>
    <t xml:space="preserve">Гранты в форме субсидий садоводческим, огородническим некоммерческим товариществам на реализацию программ развития инфраструктуры территорий указанных некоммерческих товариществ </t>
  </si>
  <si>
    <t>Субсидии 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</t>
  </si>
  <si>
    <t>7 Подпрограмма "Обеспечение реализации Государственной программы"</t>
  </si>
  <si>
    <t>Руководство и управление в сфере установленных функций органов государственной власти, в том числе:</t>
  </si>
  <si>
    <t>министерство сельского хозяйства и торговли (грбс - 121)</t>
  </si>
  <si>
    <t>служба ветнадзора (грбс-120)</t>
  </si>
  <si>
    <t>служба гостехнадзора (грбс - 069)</t>
  </si>
  <si>
    <t>Обеспечение деятельности (оказание услуг) подведомственных учреждений, в том числе:</t>
  </si>
  <si>
    <t>Подведомственное учреждение (Центр ДИТО МСХ и ГТН (гостехнадзор))</t>
  </si>
  <si>
    <r>
      <rPr>
        <sz val="12"/>
        <rFont val="Times New Roman"/>
        <family val="1"/>
        <charset val="204"/>
      </rPr>
      <t>ветеринарная сеть</t>
    </r>
    <r>
      <rPr>
        <sz val="11"/>
        <rFont val="Times New Roman"/>
        <family val="1"/>
        <charset val="204"/>
      </rPr>
      <t xml:space="preserve"> (ветслужба)</t>
    </r>
  </si>
  <si>
    <r>
      <t>за счет приносящей доход предпринимательской  деятельности</t>
    </r>
    <r>
      <rPr>
        <sz val="11"/>
        <rFont val="Times New Roman"/>
        <family val="1"/>
        <charset val="204"/>
      </rPr>
      <t xml:space="preserve"> (ветслужба)</t>
    </r>
  </si>
  <si>
    <r>
      <t>за счет доходов от сдачи в аренду имущества</t>
    </r>
    <r>
      <rPr>
        <sz val="11"/>
        <rFont val="Times New Roman"/>
        <family val="1"/>
        <charset val="204"/>
      </rPr>
      <t xml:space="preserve"> (ветслужба)</t>
    </r>
  </si>
  <si>
    <t xml:space="preserve">Расходы на организацию, проведение и участие в краевых, межрегиональных (зональных) и российских конкурсах, выставках, совещаниях, форумах и соревнованиях в агропромышленном комплексе </t>
  </si>
  <si>
    <t>Расходы  на проведение конкурса среди работников средств массовой информации, освещающих деятельность агропромышленного комплекса края и вопросов развития сельских территорий, а также расходы на осуществление информационного и консультационного обеспечения агропромышленного комплекса края</t>
  </si>
  <si>
    <t>Расходы на организацию и проведение выставок, краевых конкурсов и совещаний в области торговой деятельности</t>
  </si>
  <si>
    <t>Расходы на проведение на территории края мероприятий по предупреждению и ликвидации болезней животных, их лечению, защите населения от болезней, общих для человека и животных (ветслужба)</t>
  </si>
  <si>
    <t>Субвенции бюджетам муниципальных образований на выполнение отдельных государственных полномочий по решению вопросов поддержки с/х производства</t>
  </si>
  <si>
    <t>Выплата единовременного материального вознаграждения лицам, удостоенным наград края (в соответствии с Законом края от 09.12.2010 № 11-5435)</t>
  </si>
  <si>
    <t>Расходы на реализацию региональной программы Красноярского края "Обеспечение защиты прав потребителей"</t>
  </si>
  <si>
    <t>Субсидии на возмещение части затрат, связанных с участием в
межрегиональных, российских (всероссийских) конкурсах,
чемпионатах, соревнованиях в агропромышленном комплексе</t>
  </si>
  <si>
    <t>Резервный фонд Правительства края на возмещение ущерба, понесенного гражданами в результате изъятия животных и (или) продукции животного происхождения при ликвидации очага особо опасной болезни животных (африканской чумы свиней) на территориях города Минусинска, Каратузского, Минусинского, Курагинского районов края (распоряжения Правительства края от 15.05.2023 № 338-р, от 19.05.2023 № 343-р и № 349-р, от 20.07.2023 № 517-р)</t>
  </si>
  <si>
    <t>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</si>
</sst>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6" formatCode="#,##0.000000"/>
    <numFmt numFmtId="167" formatCode="?"/>
    <numFmt numFmtId="170" formatCode="_-* #,##0.00_р_._-;\-* #,##0.00_р_._-;_-* &quot;-&quot;??_р_._-;_-@_-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5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9" fillId="0" borderId="0"/>
    <xf numFmtId="170" fontId="2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7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top" wrapText="1"/>
    </xf>
    <xf numFmtId="4" fontId="5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18" fillId="0" borderId="0" xfId="2" applyFill="1" applyAlignment="1">
      <alignment vertical="top"/>
    </xf>
    <xf numFmtId="0" fontId="4" fillId="0" borderId="0" xfId="0" applyFont="1" applyFill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center" wrapText="1"/>
    </xf>
    <xf numFmtId="4" fontId="20" fillId="0" borderId="0" xfId="1" applyNumberFormat="1" applyFont="1" applyFill="1" applyBorder="1" applyAlignment="1" applyProtection="1">
      <alignment horizontal="right" vertical="top" wrapText="1"/>
    </xf>
    <xf numFmtId="0" fontId="21" fillId="0" borderId="0" xfId="0" applyFont="1" applyFill="1" applyBorder="1" applyAlignment="1">
      <alignment vertical="top"/>
    </xf>
    <xf numFmtId="4" fontId="21" fillId="0" borderId="0" xfId="0" applyNumberFormat="1" applyFont="1" applyFill="1" applyAlignment="1">
      <alignment horizontal="right" vertical="top"/>
    </xf>
    <xf numFmtId="0" fontId="22" fillId="0" borderId="1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right" vertical="top"/>
    </xf>
    <xf numFmtId="0" fontId="21" fillId="0" borderId="0" xfId="0" applyFont="1" applyFill="1" applyAlignment="1">
      <alignment vertical="top"/>
    </xf>
    <xf numFmtId="164" fontId="21" fillId="0" borderId="1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4" fontId="11" fillId="0" borderId="3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2" fillId="4" borderId="1" xfId="0" applyFont="1" applyFill="1" applyBorder="1" applyAlignment="1">
      <alignment horizontal="left" vertical="top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top" wrapText="1"/>
    </xf>
    <xf numFmtId="4" fontId="15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right" vertical="center" wrapText="1"/>
    </xf>
    <xf numFmtId="4" fontId="15" fillId="4" borderId="3" xfId="0" applyNumberFormat="1" applyFont="1" applyFill="1" applyBorder="1" applyAlignment="1">
      <alignment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top"/>
    </xf>
    <xf numFmtId="164" fontId="12" fillId="4" borderId="1" xfId="0" applyNumberFormat="1" applyFont="1" applyFill="1" applyBorder="1" applyAlignment="1">
      <alignment horizontal="right" vertical="center" wrapText="1"/>
    </xf>
    <xf numFmtId="4" fontId="12" fillId="4" borderId="3" xfId="0" applyNumberFormat="1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top"/>
    </xf>
    <xf numFmtId="4" fontId="12" fillId="0" borderId="3" xfId="0" applyNumberFormat="1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5" fillId="2" borderId="1" xfId="0" applyFont="1" applyFill="1" applyBorder="1" applyAlignment="1">
      <alignment horizontal="left" vertical="top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top"/>
    </xf>
    <xf numFmtId="0" fontId="23" fillId="4" borderId="1" xfId="0" applyFont="1" applyFill="1" applyBorder="1" applyAlignment="1">
      <alignment horizontal="left" vertical="top" wrapText="1"/>
    </xf>
    <xf numFmtId="164" fontId="24" fillId="4" borderId="1" xfId="0" applyNumberFormat="1" applyFont="1" applyFill="1" applyBorder="1" applyAlignment="1">
      <alignment horizontal="right" vertical="center" wrapText="1"/>
    </xf>
    <xf numFmtId="4" fontId="24" fillId="4" borderId="3" xfId="0" applyNumberFormat="1" applyFont="1" applyFill="1" applyBorder="1" applyAlignment="1">
      <alignment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vertical="top"/>
    </xf>
  </cellXfs>
  <cellStyles count="8">
    <cellStyle name="Гиперссылка" xfId="2" builtinId="8"/>
    <cellStyle name="Обычный" xfId="0" builtinId="0"/>
    <cellStyle name="Обычный 2" xfId="3"/>
    <cellStyle name="Обычный 2 2" xfId="4"/>
    <cellStyle name="Обычный 2 4" xfId="5"/>
    <cellStyle name="Обычный 3" xfId="6"/>
    <cellStyle name="Обычный_край_1" xfId="1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195"/>
  <sheetViews>
    <sheetView showZeros="0" tabSelected="1" view="pageBreakPreview" zoomScale="85" zoomScaleNormal="90" zoomScaleSheetLayoutView="85" workbookViewId="0">
      <pane xSplit="1" ySplit="6" topLeftCell="B142" activePane="bottomRight" state="frozen"/>
      <selection pane="topRight" activeCell="D1" sqref="D1"/>
      <selection pane="bottomLeft" activeCell="A8" sqref="A8"/>
      <selection pane="bottomRight" activeCell="C5" sqref="C5:D5"/>
    </sheetView>
  </sheetViews>
  <sheetFormatPr defaultColWidth="9.140625" defaultRowHeight="15.75" x14ac:dyDescent="0.2"/>
  <cols>
    <col min="1" max="1" width="62.7109375" style="31" customWidth="1"/>
    <col min="2" max="2" width="16" style="39" customWidth="1"/>
    <col min="3" max="3" width="16.85546875" style="57" customWidth="1"/>
    <col min="4" max="4" width="14" style="58" customWidth="1"/>
    <col min="5" max="5" width="15.42578125" style="57" customWidth="1"/>
    <col min="6" max="6" width="15.28515625" style="2" customWidth="1"/>
    <col min="7" max="16384" width="9.140625" style="2"/>
  </cols>
  <sheetData>
    <row r="1" spans="1:6" ht="18.75" x14ac:dyDescent="0.2">
      <c r="A1" s="1" t="s">
        <v>0</v>
      </c>
      <c r="B1" s="1"/>
      <c r="C1" s="1"/>
      <c r="D1" s="1"/>
      <c r="E1" s="1"/>
    </row>
    <row r="2" spans="1:6" ht="29.25" customHeight="1" x14ac:dyDescent="0.2">
      <c r="A2" s="1" t="s">
        <v>1</v>
      </c>
      <c r="B2" s="1"/>
      <c r="C2" s="1"/>
      <c r="D2" s="1"/>
      <c r="E2" s="1"/>
    </row>
    <row r="3" spans="1:6" x14ac:dyDescent="0.2">
      <c r="A3" s="3" t="s">
        <v>2</v>
      </c>
      <c r="B3" s="3"/>
      <c r="C3" s="3"/>
      <c r="D3" s="3"/>
      <c r="E3" s="3"/>
    </row>
    <row r="4" spans="1:6" x14ac:dyDescent="0.2">
      <c r="A4" s="4"/>
      <c r="B4" s="5"/>
      <c r="C4" s="44"/>
      <c r="D4" s="45"/>
      <c r="E4" s="46"/>
    </row>
    <row r="5" spans="1:6" s="62" customFormat="1" ht="22.5" customHeight="1" x14ac:dyDescent="0.2">
      <c r="A5" s="7" t="s">
        <v>3</v>
      </c>
      <c r="B5" s="7" t="s">
        <v>107</v>
      </c>
      <c r="C5" s="47" t="s">
        <v>4</v>
      </c>
      <c r="D5" s="48"/>
      <c r="E5" s="49" t="s">
        <v>5</v>
      </c>
    </row>
    <row r="6" spans="1:6" s="62" customFormat="1" ht="45.75" customHeight="1" x14ac:dyDescent="0.2">
      <c r="A6" s="7"/>
      <c r="B6" s="7"/>
      <c r="C6" s="50" t="s">
        <v>6</v>
      </c>
      <c r="D6" s="51" t="s">
        <v>7</v>
      </c>
      <c r="E6" s="52"/>
    </row>
    <row r="7" spans="1:6" x14ac:dyDescent="0.2">
      <c r="A7" s="8">
        <v>1</v>
      </c>
      <c r="B7" s="8">
        <v>2</v>
      </c>
      <c r="C7" s="53">
        <v>3</v>
      </c>
      <c r="D7" s="54">
        <v>4</v>
      </c>
      <c r="E7" s="55">
        <v>5</v>
      </c>
    </row>
    <row r="8" spans="1:6" s="92" customFormat="1" ht="33.75" customHeight="1" x14ac:dyDescent="0.2">
      <c r="A8" s="88" t="s">
        <v>8</v>
      </c>
      <c r="B8" s="89">
        <f>B9+B11</f>
        <v>10713382.9</v>
      </c>
      <c r="C8" s="89">
        <f>C9+C11</f>
        <v>7437784.3465700001</v>
      </c>
      <c r="D8" s="90">
        <f>C8/B8*100</f>
        <v>69.425170517988306</v>
      </c>
      <c r="E8" s="91">
        <f>B8-C8</f>
        <v>3275598.5534300003</v>
      </c>
    </row>
    <row r="9" spans="1:6" s="75" customFormat="1" ht="47.25" x14ac:dyDescent="0.2">
      <c r="A9" s="70" t="s">
        <v>9</v>
      </c>
      <c r="B9" s="71">
        <v>390000</v>
      </c>
      <c r="C9" s="72">
        <v>341735.99712000001</v>
      </c>
      <c r="D9" s="73">
        <f t="shared" ref="D9:D72" si="0">C9/B9*100</f>
        <v>87.624614646153859</v>
      </c>
      <c r="E9" s="74">
        <f t="shared" ref="E9:E72" si="1">B9-C9</f>
        <v>48264.002879999985</v>
      </c>
    </row>
    <row r="10" spans="1:6" ht="126" x14ac:dyDescent="0.2">
      <c r="A10" s="9" t="s">
        <v>10</v>
      </c>
      <c r="B10" s="10">
        <v>390000</v>
      </c>
      <c r="C10" s="59">
        <v>341735.99712000001</v>
      </c>
      <c r="D10" s="60">
        <f t="shared" si="0"/>
        <v>87.624614646153859</v>
      </c>
      <c r="E10" s="61">
        <f t="shared" si="1"/>
        <v>48264.002879999985</v>
      </c>
      <c r="F10" s="11"/>
    </row>
    <row r="11" spans="1:6" s="75" customFormat="1" ht="47.25" x14ac:dyDescent="0.2">
      <c r="A11" s="70" t="s">
        <v>11</v>
      </c>
      <c r="B11" s="71">
        <f>B12+B13</f>
        <v>10323382.9</v>
      </c>
      <c r="C11" s="72">
        <f>C12+C13</f>
        <v>7096048.3494499996</v>
      </c>
      <c r="D11" s="73">
        <f t="shared" si="0"/>
        <v>68.737626204390807</v>
      </c>
      <c r="E11" s="74">
        <f t="shared" si="1"/>
        <v>3227334.5505500007</v>
      </c>
    </row>
    <row r="12" spans="1:6" s="79" customFormat="1" x14ac:dyDescent="0.2">
      <c r="A12" s="68" t="s">
        <v>12</v>
      </c>
      <c r="B12" s="69">
        <v>8937445.8000000007</v>
      </c>
      <c r="C12" s="76">
        <v>5779903.18566</v>
      </c>
      <c r="D12" s="77">
        <f t="shared" si="0"/>
        <v>64.670637618412186</v>
      </c>
      <c r="E12" s="78">
        <f t="shared" si="1"/>
        <v>3157542.6143400008</v>
      </c>
    </row>
    <row r="13" spans="1:6" s="79" customFormat="1" x14ac:dyDescent="0.2">
      <c r="A13" s="68" t="s">
        <v>13</v>
      </c>
      <c r="B13" s="69">
        <v>1385937.0999999999</v>
      </c>
      <c r="C13" s="76">
        <v>1316145.1637899997</v>
      </c>
      <c r="D13" s="77">
        <f t="shared" si="0"/>
        <v>94.964278233839025</v>
      </c>
      <c r="E13" s="78">
        <f t="shared" si="1"/>
        <v>69791.936210000189</v>
      </c>
    </row>
    <row r="14" spans="1:6" s="87" customFormat="1" x14ac:dyDescent="0.2">
      <c r="A14" s="83" t="s">
        <v>14</v>
      </c>
      <c r="B14" s="84">
        <f>B15+B16</f>
        <v>7907792.1000000006</v>
      </c>
      <c r="C14" s="84">
        <f>C17+C58+C99+C117+C126+C167</f>
        <v>5384331.9668599982</v>
      </c>
      <c r="D14" s="85">
        <f t="shared" si="0"/>
        <v>68.08894187873247</v>
      </c>
      <c r="E14" s="86">
        <f t="shared" si="1"/>
        <v>2523460.1331400024</v>
      </c>
    </row>
    <row r="15" spans="1:6" s="82" customFormat="1" x14ac:dyDescent="0.2">
      <c r="A15" s="12" t="s">
        <v>12</v>
      </c>
      <c r="B15" s="20">
        <f>B18+B59+B100+B118+B127+B148+B167</f>
        <v>6521855.0000000009</v>
      </c>
      <c r="C15" s="20">
        <f>C18+C59+C100+C118+C127+C148+C167</f>
        <v>4198613.5813799994</v>
      </c>
      <c r="D15" s="80">
        <f t="shared" si="0"/>
        <v>64.37759780583896</v>
      </c>
      <c r="E15" s="81">
        <f t="shared" si="1"/>
        <v>2323241.4186200015</v>
      </c>
    </row>
    <row r="16" spans="1:6" s="82" customFormat="1" x14ac:dyDescent="0.2">
      <c r="A16" s="12" t="s">
        <v>13</v>
      </c>
      <c r="B16" s="20">
        <f>B19+B60+B101+B119+B128</f>
        <v>1385937.0999999999</v>
      </c>
      <c r="C16" s="20">
        <f>C19+C60+C101+C119+C128</f>
        <v>1316145.1637899997</v>
      </c>
      <c r="D16" s="80">
        <f t="shared" si="0"/>
        <v>94.964278233839025</v>
      </c>
      <c r="E16" s="81">
        <f t="shared" si="1"/>
        <v>69791.936210000189</v>
      </c>
    </row>
    <row r="17" spans="1:5" s="15" customFormat="1" ht="31.5" x14ac:dyDescent="0.2">
      <c r="A17" s="14" t="s">
        <v>15</v>
      </c>
      <c r="B17" s="19">
        <f>B18+B19</f>
        <v>3773528.7</v>
      </c>
      <c r="C17" s="19">
        <f>C18+C19</f>
        <v>3051178.7124999994</v>
      </c>
      <c r="D17" s="63">
        <f t="shared" si="0"/>
        <v>80.857440212393229</v>
      </c>
      <c r="E17" s="64">
        <f t="shared" si="1"/>
        <v>722349.98750000075</v>
      </c>
    </row>
    <row r="18" spans="1:5" s="67" customFormat="1" x14ac:dyDescent="0.2">
      <c r="A18" s="12" t="s">
        <v>12</v>
      </c>
      <c r="B18" s="20">
        <f>B20+B21+B22+B23+B24+B25+B26+B27+B29+B32+B35+B38+B41+B47+B50+B53+B56</f>
        <v>2746788.0000000005</v>
      </c>
      <c r="C18" s="20">
        <f>C20+C21+C22+C23+C24+C25+C26+C27+C29+C32+C35+C38+C41+C47+C50+C53+C56</f>
        <v>2076078.5074299998</v>
      </c>
      <c r="D18" s="65">
        <f t="shared" si="0"/>
        <v>75.582043733626307</v>
      </c>
      <c r="E18" s="66">
        <f t="shared" si="1"/>
        <v>670709.4925700007</v>
      </c>
    </row>
    <row r="19" spans="1:5" s="67" customFormat="1" x14ac:dyDescent="0.2">
      <c r="A19" s="12" t="s">
        <v>13</v>
      </c>
      <c r="B19" s="20">
        <f>B30+B33+B36+B39+B42+B48+B51+B54+B57</f>
        <v>1026740.7</v>
      </c>
      <c r="C19" s="20">
        <f>C30+C33+C36+C39+C42+C48+C51+C54+C57</f>
        <v>975100.20506999991</v>
      </c>
      <c r="D19" s="65">
        <f t="shared" si="0"/>
        <v>94.970444345880125</v>
      </c>
      <c r="E19" s="66">
        <f t="shared" si="1"/>
        <v>51640.494930000044</v>
      </c>
    </row>
    <row r="20" spans="1:5" ht="47.25" x14ac:dyDescent="0.2">
      <c r="A20" s="9" t="s">
        <v>16</v>
      </c>
      <c r="B20" s="10">
        <v>72800.800000000003</v>
      </c>
      <c r="C20" s="59">
        <v>39284.475930000001</v>
      </c>
      <c r="D20" s="60">
        <f t="shared" si="0"/>
        <v>53.961599226931568</v>
      </c>
      <c r="E20" s="61">
        <f t="shared" si="1"/>
        <v>33516.324070000002</v>
      </c>
    </row>
    <row r="21" spans="1:5" ht="94.5" x14ac:dyDescent="0.2">
      <c r="A21" s="9" t="s">
        <v>17</v>
      </c>
      <c r="B21" s="10">
        <v>50000</v>
      </c>
      <c r="C21" s="59">
        <v>21065.246429999999</v>
      </c>
      <c r="D21" s="60">
        <f t="shared" si="0"/>
        <v>42.130492859999997</v>
      </c>
      <c r="E21" s="61">
        <f t="shared" si="1"/>
        <v>28934.753570000001</v>
      </c>
    </row>
    <row r="22" spans="1:5" ht="31.5" x14ac:dyDescent="0.2">
      <c r="A22" s="9" t="s">
        <v>18</v>
      </c>
      <c r="B22" s="10">
        <v>628966.79999999993</v>
      </c>
      <c r="C22" s="59">
        <v>512081.92742999998</v>
      </c>
      <c r="D22" s="60">
        <f t="shared" si="0"/>
        <v>81.416368468097204</v>
      </c>
      <c r="E22" s="61">
        <f t="shared" si="1"/>
        <v>116884.87256999995</v>
      </c>
    </row>
    <row r="23" spans="1:5" ht="47.25" x14ac:dyDescent="0.2">
      <c r="A23" s="16" t="s">
        <v>19</v>
      </c>
      <c r="B23" s="10">
        <v>1410120.1</v>
      </c>
      <c r="C23" s="59">
        <v>1029475.86058</v>
      </c>
      <c r="D23" s="60">
        <f t="shared" si="0"/>
        <v>73.006253905607039</v>
      </c>
      <c r="E23" s="61">
        <f t="shared" si="1"/>
        <v>380644.23942000011</v>
      </c>
    </row>
    <row r="24" spans="1:5" ht="63" x14ac:dyDescent="0.2">
      <c r="A24" s="17" t="s">
        <v>20</v>
      </c>
      <c r="B24" s="10">
        <v>21780</v>
      </c>
      <c r="C24" s="59">
        <v>0</v>
      </c>
      <c r="D24" s="60">
        <f t="shared" si="0"/>
        <v>0</v>
      </c>
      <c r="E24" s="61">
        <f t="shared" si="1"/>
        <v>21780</v>
      </c>
    </row>
    <row r="25" spans="1:5" ht="65.25" customHeight="1" x14ac:dyDescent="0.2">
      <c r="A25" s="17" t="s">
        <v>21</v>
      </c>
      <c r="B25" s="10">
        <v>206555.39999999997</v>
      </c>
      <c r="C25" s="59">
        <v>133980.34948</v>
      </c>
      <c r="D25" s="60">
        <f t="shared" si="0"/>
        <v>64.864123368355436</v>
      </c>
      <c r="E25" s="61">
        <f t="shared" si="1"/>
        <v>72575.050519999961</v>
      </c>
    </row>
    <row r="26" spans="1:5" ht="31.5" x14ac:dyDescent="0.2">
      <c r="A26" s="16" t="s">
        <v>22</v>
      </c>
      <c r="B26" s="10">
        <v>14850</v>
      </c>
      <c r="C26" s="59">
        <v>2165.08356</v>
      </c>
      <c r="D26" s="60">
        <f t="shared" si="0"/>
        <v>14.579687272727273</v>
      </c>
      <c r="E26" s="61">
        <f t="shared" si="1"/>
        <v>12684.916440000001</v>
      </c>
    </row>
    <row r="27" spans="1:5" ht="78.75" x14ac:dyDescent="0.2">
      <c r="A27" s="18" t="s">
        <v>23</v>
      </c>
      <c r="B27" s="10">
        <v>75000</v>
      </c>
      <c r="C27" s="59">
        <v>75000</v>
      </c>
      <c r="D27" s="60">
        <f t="shared" si="0"/>
        <v>100</v>
      </c>
      <c r="E27" s="61">
        <f t="shared" si="1"/>
        <v>0</v>
      </c>
    </row>
    <row r="28" spans="1:5" ht="47.25" x14ac:dyDescent="0.2">
      <c r="A28" s="16" t="s">
        <v>24</v>
      </c>
      <c r="B28" s="10">
        <v>0</v>
      </c>
      <c r="C28" s="59">
        <v>0</v>
      </c>
      <c r="D28" s="60"/>
      <c r="E28" s="61">
        <f t="shared" si="1"/>
        <v>0</v>
      </c>
    </row>
    <row r="29" spans="1:5" x14ac:dyDescent="0.2">
      <c r="A29" s="13" t="s">
        <v>12</v>
      </c>
      <c r="B29" s="10">
        <v>7666.7</v>
      </c>
      <c r="C29" s="59">
        <v>7666.6823199999999</v>
      </c>
      <c r="D29" s="60">
        <f t="shared" si="0"/>
        <v>99.999769392306987</v>
      </c>
      <c r="E29" s="61">
        <f t="shared" si="1"/>
        <v>1.7679999999927531E-2</v>
      </c>
    </row>
    <row r="30" spans="1:5" x14ac:dyDescent="0.2">
      <c r="A30" s="13" t="s">
        <v>13</v>
      </c>
      <c r="B30" s="10">
        <v>4010</v>
      </c>
      <c r="C30" s="59">
        <v>4009.9999400000002</v>
      </c>
      <c r="D30" s="60">
        <f t="shared" si="0"/>
        <v>99.999998503740656</v>
      </c>
      <c r="E30" s="61">
        <f t="shared" si="1"/>
        <v>5.9999999848514562E-5</v>
      </c>
    </row>
    <row r="31" spans="1:5" ht="47.25" x14ac:dyDescent="0.2">
      <c r="A31" s="16" t="s">
        <v>25</v>
      </c>
      <c r="B31" s="10">
        <v>0</v>
      </c>
      <c r="C31" s="59">
        <v>0</v>
      </c>
      <c r="D31" s="60"/>
      <c r="E31" s="61">
        <f t="shared" si="1"/>
        <v>0</v>
      </c>
    </row>
    <row r="32" spans="1:5" x14ac:dyDescent="0.2">
      <c r="A32" s="13" t="s">
        <v>12</v>
      </c>
      <c r="B32" s="10">
        <v>2497.3000000000002</v>
      </c>
      <c r="C32" s="59">
        <v>2497.3096399999999</v>
      </c>
      <c r="D32" s="60">
        <f t="shared" si="0"/>
        <v>100.00038601689825</v>
      </c>
      <c r="E32" s="61">
        <f t="shared" si="1"/>
        <v>-9.6399999997629493E-3</v>
      </c>
    </row>
    <row r="33" spans="1:5" x14ac:dyDescent="0.2">
      <c r="A33" s="13" t="s">
        <v>13</v>
      </c>
      <c r="B33" s="10">
        <v>1306.2</v>
      </c>
      <c r="C33" s="59">
        <v>1306.19884</v>
      </c>
      <c r="D33" s="60">
        <f t="shared" si="0"/>
        <v>99.999911192772927</v>
      </c>
      <c r="E33" s="61">
        <f t="shared" si="1"/>
        <v>1.1600000000271393E-3</v>
      </c>
    </row>
    <row r="34" spans="1:5" ht="31.5" x14ac:dyDescent="0.2">
      <c r="A34" s="16" t="s">
        <v>26</v>
      </c>
      <c r="B34" s="10">
        <v>0</v>
      </c>
      <c r="C34" s="59">
        <v>0</v>
      </c>
      <c r="D34" s="60"/>
      <c r="E34" s="61">
        <f t="shared" si="1"/>
        <v>0</v>
      </c>
    </row>
    <row r="35" spans="1:5" x14ac:dyDescent="0.2">
      <c r="A35" s="13" t="s">
        <v>12</v>
      </c>
      <c r="B35" s="10">
        <v>39152.300000000003</v>
      </c>
      <c r="C35" s="59">
        <v>39152.176480000002</v>
      </c>
      <c r="D35" s="60">
        <f t="shared" si="0"/>
        <v>99.999684514064299</v>
      </c>
      <c r="E35" s="61">
        <f t="shared" si="1"/>
        <v>0.12352000000100816</v>
      </c>
    </row>
    <row r="36" spans="1:5" x14ac:dyDescent="0.2">
      <c r="A36" s="13" t="s">
        <v>13</v>
      </c>
      <c r="B36" s="10">
        <v>20478.3</v>
      </c>
      <c r="C36" s="59">
        <v>20478.248469999999</v>
      </c>
      <c r="D36" s="60">
        <f t="shared" si="0"/>
        <v>99.999748367784434</v>
      </c>
      <c r="E36" s="61">
        <f t="shared" si="1"/>
        <v>5.153000000063912E-2</v>
      </c>
    </row>
    <row r="37" spans="1:5" ht="31.5" x14ac:dyDescent="0.2">
      <c r="A37" s="16" t="s">
        <v>27</v>
      </c>
      <c r="B37" s="10">
        <v>0</v>
      </c>
      <c r="C37" s="59">
        <v>0</v>
      </c>
      <c r="D37" s="60"/>
      <c r="E37" s="61">
        <f t="shared" si="1"/>
        <v>0</v>
      </c>
    </row>
    <row r="38" spans="1:5" x14ac:dyDescent="0.2">
      <c r="A38" s="13" t="s">
        <v>12</v>
      </c>
      <c r="B38" s="10">
        <v>4413.1000000000004</v>
      </c>
      <c r="C38" s="59">
        <v>4413.1043099999997</v>
      </c>
      <c r="D38" s="60">
        <f t="shared" si="0"/>
        <v>100.00009766377376</v>
      </c>
      <c r="E38" s="61">
        <f t="shared" si="1"/>
        <v>-4.3099999993501115E-3</v>
      </c>
    </row>
    <row r="39" spans="1:5" x14ac:dyDescent="0.2">
      <c r="A39" s="13" t="s">
        <v>13</v>
      </c>
      <c r="B39" s="10">
        <v>436890.69999999995</v>
      </c>
      <c r="C39" s="59">
        <v>436890.7</v>
      </c>
      <c r="D39" s="60">
        <f t="shared" si="0"/>
        <v>100.00000000000003</v>
      </c>
      <c r="E39" s="61">
        <f t="shared" si="1"/>
        <v>0</v>
      </c>
    </row>
    <row r="40" spans="1:5" ht="31.5" x14ac:dyDescent="0.2">
      <c r="A40" s="16" t="s">
        <v>28</v>
      </c>
      <c r="B40" s="10">
        <v>0</v>
      </c>
      <c r="C40" s="59">
        <v>0</v>
      </c>
      <c r="D40" s="60"/>
      <c r="E40" s="61">
        <f t="shared" si="1"/>
        <v>0</v>
      </c>
    </row>
    <row r="41" spans="1:5" x14ac:dyDescent="0.2">
      <c r="A41" s="13" t="s">
        <v>12</v>
      </c>
      <c r="B41" s="10">
        <v>125904.8</v>
      </c>
      <c r="C41" s="59">
        <v>125693.88158</v>
      </c>
      <c r="D41" s="60">
        <f t="shared" si="0"/>
        <v>99.832477856285067</v>
      </c>
      <c r="E41" s="61">
        <f t="shared" si="1"/>
        <v>210.91842000000179</v>
      </c>
    </row>
    <row r="42" spans="1:5" x14ac:dyDescent="0.2">
      <c r="A42" s="13" t="s">
        <v>13</v>
      </c>
      <c r="B42" s="10">
        <v>308249.7</v>
      </c>
      <c r="C42" s="59">
        <v>307733.29629999999</v>
      </c>
      <c r="D42" s="60">
        <f t="shared" si="0"/>
        <v>99.832472278156303</v>
      </c>
      <c r="E42" s="61">
        <f t="shared" si="1"/>
        <v>516.4037000000244</v>
      </c>
    </row>
    <row r="43" spans="1:5" ht="63" x14ac:dyDescent="0.2">
      <c r="A43" s="16" t="s">
        <v>29</v>
      </c>
      <c r="B43" s="10">
        <v>0</v>
      </c>
      <c r="C43" s="59">
        <v>0</v>
      </c>
      <c r="D43" s="60"/>
      <c r="E43" s="61">
        <f t="shared" si="1"/>
        <v>0</v>
      </c>
    </row>
    <row r="44" spans="1:5" x14ac:dyDescent="0.2">
      <c r="A44" s="13" t="s">
        <v>12</v>
      </c>
      <c r="B44" s="10">
        <v>0</v>
      </c>
      <c r="C44" s="59">
        <v>0</v>
      </c>
      <c r="D44" s="60"/>
      <c r="E44" s="61">
        <f t="shared" si="1"/>
        <v>0</v>
      </c>
    </row>
    <row r="45" spans="1:5" x14ac:dyDescent="0.2">
      <c r="A45" s="13" t="s">
        <v>13</v>
      </c>
      <c r="B45" s="10">
        <v>0</v>
      </c>
      <c r="C45" s="59">
        <v>0</v>
      </c>
      <c r="D45" s="60"/>
      <c r="E45" s="61">
        <f t="shared" si="1"/>
        <v>0</v>
      </c>
    </row>
    <row r="46" spans="1:5" ht="31.5" x14ac:dyDescent="0.2">
      <c r="A46" s="16" t="s">
        <v>30</v>
      </c>
      <c r="B46" s="10">
        <v>0</v>
      </c>
      <c r="C46" s="59">
        <v>0</v>
      </c>
      <c r="D46" s="60"/>
      <c r="E46" s="61">
        <f t="shared" si="1"/>
        <v>0</v>
      </c>
    </row>
    <row r="47" spans="1:5" x14ac:dyDescent="0.2">
      <c r="A47" s="13" t="s">
        <v>12</v>
      </c>
      <c r="B47" s="10">
        <v>36053.699999999997</v>
      </c>
      <c r="C47" s="59">
        <v>36053.73846</v>
      </c>
      <c r="D47" s="60">
        <f t="shared" si="0"/>
        <v>100.00010667421097</v>
      </c>
      <c r="E47" s="61">
        <f t="shared" si="1"/>
        <v>-3.8460000003396999E-2</v>
      </c>
    </row>
    <row r="48" spans="1:5" x14ac:dyDescent="0.2">
      <c r="A48" s="13" t="s">
        <v>13</v>
      </c>
      <c r="B48" s="10">
        <v>88269.5</v>
      </c>
      <c r="C48" s="59">
        <v>88269.497579999996</v>
      </c>
      <c r="D48" s="60">
        <f t="shared" si="0"/>
        <v>99.999997258396149</v>
      </c>
      <c r="E48" s="61">
        <f t="shared" si="1"/>
        <v>2.4200000043492764E-3</v>
      </c>
    </row>
    <row r="49" spans="1:5" ht="31.5" x14ac:dyDescent="0.2">
      <c r="A49" s="16" t="s">
        <v>31</v>
      </c>
      <c r="B49" s="10">
        <v>0</v>
      </c>
      <c r="C49" s="59">
        <v>0</v>
      </c>
      <c r="D49" s="60"/>
      <c r="E49" s="61">
        <f t="shared" si="1"/>
        <v>0</v>
      </c>
    </row>
    <row r="50" spans="1:5" x14ac:dyDescent="0.2">
      <c r="A50" s="13" t="s">
        <v>12</v>
      </c>
      <c r="B50" s="10">
        <v>34235.699999999997</v>
      </c>
      <c r="C50" s="59">
        <v>34235.625820000001</v>
      </c>
      <c r="D50" s="60">
        <f t="shared" si="0"/>
        <v>99.999783325592887</v>
      </c>
      <c r="E50" s="61">
        <f t="shared" si="1"/>
        <v>7.4179999995976686E-2</v>
      </c>
    </row>
    <row r="51" spans="1:5" x14ac:dyDescent="0.2">
      <c r="A51" s="13" t="s">
        <v>13</v>
      </c>
      <c r="B51" s="10">
        <v>83818.399999999994</v>
      </c>
      <c r="C51" s="59">
        <v>83818.256240000002</v>
      </c>
      <c r="D51" s="60">
        <f t="shared" si="0"/>
        <v>99.999828486346686</v>
      </c>
      <c r="E51" s="61">
        <f t="shared" si="1"/>
        <v>0.14375999999174383</v>
      </c>
    </row>
    <row r="52" spans="1:5" ht="78.75" x14ac:dyDescent="0.2">
      <c r="A52" s="16" t="s">
        <v>32</v>
      </c>
      <c r="B52" s="10">
        <v>0</v>
      </c>
      <c r="C52" s="59">
        <v>0</v>
      </c>
      <c r="D52" s="60"/>
      <c r="E52" s="61">
        <f t="shared" si="1"/>
        <v>0</v>
      </c>
    </row>
    <row r="53" spans="1:5" ht="15.75" customHeight="1" x14ac:dyDescent="0.2">
      <c r="A53" s="13" t="s">
        <v>12</v>
      </c>
      <c r="B53" s="10">
        <v>14217.1</v>
      </c>
      <c r="C53" s="59">
        <v>13313.045410000001</v>
      </c>
      <c r="D53" s="60">
        <f t="shared" si="0"/>
        <v>93.641075957825436</v>
      </c>
      <c r="E53" s="61">
        <f t="shared" si="1"/>
        <v>904.05458999999973</v>
      </c>
    </row>
    <row r="54" spans="1:5" x14ac:dyDescent="0.2">
      <c r="A54" s="13" t="s">
        <v>13</v>
      </c>
      <c r="B54" s="10">
        <v>34807.5</v>
      </c>
      <c r="C54" s="59">
        <v>32594.007699999998</v>
      </c>
      <c r="D54" s="60">
        <f t="shared" si="0"/>
        <v>93.640760468289869</v>
      </c>
      <c r="E54" s="61">
        <f t="shared" si="1"/>
        <v>2213.4923000000017</v>
      </c>
    </row>
    <row r="55" spans="1:5" ht="31.5" x14ac:dyDescent="0.2">
      <c r="A55" s="16" t="s">
        <v>33</v>
      </c>
      <c r="B55" s="10">
        <v>0</v>
      </c>
      <c r="C55" s="59">
        <v>0</v>
      </c>
      <c r="D55" s="60"/>
      <c r="E55" s="61">
        <f t="shared" si="1"/>
        <v>0</v>
      </c>
    </row>
    <row r="56" spans="1:5" x14ac:dyDescent="0.2">
      <c r="A56" s="13" t="s">
        <v>12</v>
      </c>
      <c r="B56" s="10">
        <v>2574.1999999999998</v>
      </c>
      <c r="C56" s="59">
        <v>0</v>
      </c>
      <c r="D56" s="60">
        <f t="shared" si="0"/>
        <v>0</v>
      </c>
      <c r="E56" s="61">
        <f t="shared" si="1"/>
        <v>2574.1999999999998</v>
      </c>
    </row>
    <row r="57" spans="1:5" x14ac:dyDescent="0.2">
      <c r="A57" s="13" t="s">
        <v>13</v>
      </c>
      <c r="B57" s="10">
        <v>48910.400000000001</v>
      </c>
      <c r="C57" s="59">
        <v>0</v>
      </c>
      <c r="D57" s="60">
        <f t="shared" si="0"/>
        <v>0</v>
      </c>
      <c r="E57" s="61">
        <f t="shared" si="1"/>
        <v>48910.400000000001</v>
      </c>
    </row>
    <row r="58" spans="1:5" s="15" customFormat="1" ht="31.5" x14ac:dyDescent="0.2">
      <c r="A58" s="14" t="s">
        <v>34</v>
      </c>
      <c r="B58" s="19">
        <f>B59+B60</f>
        <v>1617726.0000000002</v>
      </c>
      <c r="C58" s="19">
        <f>C59+C60</f>
        <v>1258095.13374</v>
      </c>
      <c r="D58" s="63">
        <f t="shared" si="0"/>
        <v>77.7693585774105</v>
      </c>
      <c r="E58" s="64">
        <f t="shared" si="1"/>
        <v>359630.86626000027</v>
      </c>
    </row>
    <row r="59" spans="1:5" s="67" customFormat="1" x14ac:dyDescent="0.2">
      <c r="A59" s="12" t="s">
        <v>12</v>
      </c>
      <c r="B59" s="20">
        <f>B61+B62+B63+B64+B65+B66+B67+B68+B69+B70+B71+B72+B73+B74+B76+B79+B82+B85+B88+B91+B94+B97</f>
        <v>1286299.5000000002</v>
      </c>
      <c r="C59" s="20">
        <f>C61+C62+C63+C64+C65+C66+C67+C68+C69+C70+C71+C72+C73+C74+C76+C79+C82+C85+C88+C91+C94+C97</f>
        <v>932014.94339999987</v>
      </c>
      <c r="D59" s="65">
        <f t="shared" si="0"/>
        <v>72.457071109799827</v>
      </c>
      <c r="E59" s="66">
        <f t="shared" si="1"/>
        <v>354284.55660000036</v>
      </c>
    </row>
    <row r="60" spans="1:5" s="67" customFormat="1" x14ac:dyDescent="0.2">
      <c r="A60" s="12" t="s">
        <v>13</v>
      </c>
      <c r="B60" s="20">
        <f>B77+B80+B83+B86+B89+B92+B95+B98</f>
        <v>331426.5</v>
      </c>
      <c r="C60" s="20">
        <f>C77+C80+C83+C86+C89+C92+C95+C98</f>
        <v>326080.19033999997</v>
      </c>
      <c r="D60" s="65">
        <f t="shared" si="0"/>
        <v>98.38687924471941</v>
      </c>
      <c r="E60" s="66">
        <f t="shared" si="1"/>
        <v>5346.3096600000281</v>
      </c>
    </row>
    <row r="61" spans="1:5" ht="31.5" x14ac:dyDescent="0.2">
      <c r="A61" s="18" t="s">
        <v>35</v>
      </c>
      <c r="B61" s="10">
        <v>30000</v>
      </c>
      <c r="C61" s="59">
        <v>1455.8558499999999</v>
      </c>
      <c r="D61" s="60">
        <f t="shared" si="0"/>
        <v>4.8528528333333325</v>
      </c>
      <c r="E61" s="61">
        <f t="shared" si="1"/>
        <v>28544.14415</v>
      </c>
    </row>
    <row r="62" spans="1:5" ht="47.25" x14ac:dyDescent="0.2">
      <c r="A62" s="18" t="s">
        <v>36</v>
      </c>
      <c r="B62" s="10">
        <v>100000</v>
      </c>
      <c r="C62" s="59">
        <v>100000</v>
      </c>
      <c r="D62" s="60">
        <f t="shared" si="0"/>
        <v>100</v>
      </c>
      <c r="E62" s="61">
        <f t="shared" si="1"/>
        <v>0</v>
      </c>
    </row>
    <row r="63" spans="1:5" ht="110.25" x14ac:dyDescent="0.2">
      <c r="A63" s="18" t="s">
        <v>37</v>
      </c>
      <c r="B63" s="10">
        <v>100000</v>
      </c>
      <c r="C63" s="59">
        <v>92700</v>
      </c>
      <c r="D63" s="60">
        <f t="shared" si="0"/>
        <v>92.7</v>
      </c>
      <c r="E63" s="61">
        <f t="shared" si="1"/>
        <v>7300</v>
      </c>
    </row>
    <row r="64" spans="1:5" ht="78.75" x14ac:dyDescent="0.2">
      <c r="A64" s="18" t="s">
        <v>38</v>
      </c>
      <c r="B64" s="10">
        <v>22167.4</v>
      </c>
      <c r="C64" s="59">
        <v>22167.4</v>
      </c>
      <c r="D64" s="60">
        <f t="shared" si="0"/>
        <v>100</v>
      </c>
      <c r="E64" s="61">
        <f t="shared" si="1"/>
        <v>0</v>
      </c>
    </row>
    <row r="65" spans="1:5" ht="89.25" customHeight="1" x14ac:dyDescent="0.2">
      <c r="A65" s="18" t="s">
        <v>39</v>
      </c>
      <c r="B65" s="10">
        <v>1524.8000000000002</v>
      </c>
      <c r="C65" s="59">
        <v>1517.8587</v>
      </c>
      <c r="D65" s="60">
        <f t="shared" si="0"/>
        <v>99.544773084994745</v>
      </c>
      <c r="E65" s="61">
        <f t="shared" si="1"/>
        <v>6.941300000000183</v>
      </c>
    </row>
    <row r="66" spans="1:5" ht="65.25" customHeight="1" x14ac:dyDescent="0.2">
      <c r="A66" s="18" t="s">
        <v>40</v>
      </c>
      <c r="B66" s="10">
        <v>94530</v>
      </c>
      <c r="C66" s="59">
        <v>94530</v>
      </c>
      <c r="D66" s="60">
        <f t="shared" si="0"/>
        <v>100</v>
      </c>
      <c r="E66" s="61">
        <f t="shared" si="1"/>
        <v>0</v>
      </c>
    </row>
    <row r="67" spans="1:5" ht="126" x14ac:dyDescent="0.2">
      <c r="A67" s="18" t="s">
        <v>41</v>
      </c>
      <c r="B67" s="10">
        <v>24200</v>
      </c>
      <c r="C67" s="59">
        <v>20900</v>
      </c>
      <c r="D67" s="60">
        <f t="shared" si="0"/>
        <v>86.36363636363636</v>
      </c>
      <c r="E67" s="61">
        <f t="shared" si="1"/>
        <v>3300</v>
      </c>
    </row>
    <row r="68" spans="1:5" ht="94.5" x14ac:dyDescent="0.2">
      <c r="A68" s="18" t="s">
        <v>42</v>
      </c>
      <c r="B68" s="10">
        <v>110000</v>
      </c>
      <c r="C68" s="59">
        <v>37123.949999999997</v>
      </c>
      <c r="D68" s="60">
        <f t="shared" si="0"/>
        <v>33.749045454545453</v>
      </c>
      <c r="E68" s="61">
        <f t="shared" si="1"/>
        <v>72876.05</v>
      </c>
    </row>
    <row r="69" spans="1:5" ht="63" x14ac:dyDescent="0.2">
      <c r="A69" s="18" t="s">
        <v>43</v>
      </c>
      <c r="B69" s="10">
        <v>208719.8</v>
      </c>
      <c r="C69" s="59">
        <v>112891.78569999999</v>
      </c>
      <c r="D69" s="60">
        <f t="shared" si="0"/>
        <v>54.08772224772158</v>
      </c>
      <c r="E69" s="61">
        <f t="shared" si="1"/>
        <v>95828.014299999995</v>
      </c>
    </row>
    <row r="70" spans="1:5" ht="47.25" x14ac:dyDescent="0.2">
      <c r="A70" s="18" t="s">
        <v>44</v>
      </c>
      <c r="B70" s="10">
        <v>9000</v>
      </c>
      <c r="C70" s="59">
        <v>0</v>
      </c>
      <c r="D70" s="60">
        <f t="shared" si="0"/>
        <v>0</v>
      </c>
      <c r="E70" s="61">
        <f t="shared" si="1"/>
        <v>9000</v>
      </c>
    </row>
    <row r="71" spans="1:5" ht="173.25" x14ac:dyDescent="0.2">
      <c r="A71" s="18" t="s">
        <v>45</v>
      </c>
      <c r="B71" s="10">
        <v>30200</v>
      </c>
      <c r="C71" s="59">
        <v>4046.1000100000001</v>
      </c>
      <c r="D71" s="60">
        <f t="shared" si="0"/>
        <v>13.397682152317881</v>
      </c>
      <c r="E71" s="61">
        <f t="shared" si="1"/>
        <v>26153.899989999998</v>
      </c>
    </row>
    <row r="72" spans="1:5" ht="173.25" x14ac:dyDescent="0.2">
      <c r="A72" s="18" t="s">
        <v>46</v>
      </c>
      <c r="B72" s="10">
        <v>26100</v>
      </c>
      <c r="C72" s="59">
        <v>0</v>
      </c>
      <c r="D72" s="60">
        <f t="shared" si="0"/>
        <v>0</v>
      </c>
      <c r="E72" s="61">
        <f t="shared" si="1"/>
        <v>26100</v>
      </c>
    </row>
    <row r="73" spans="1:5" ht="157.5" x14ac:dyDescent="0.2">
      <c r="A73" s="18" t="s">
        <v>47</v>
      </c>
      <c r="B73" s="10">
        <v>6763.2</v>
      </c>
      <c r="C73" s="59">
        <v>0</v>
      </c>
      <c r="D73" s="60">
        <f t="shared" ref="D73:D136" si="2">C73/B73*100</f>
        <v>0</v>
      </c>
      <c r="E73" s="61">
        <f t="shared" ref="E73:E136" si="3">B73-C73</f>
        <v>6763.2</v>
      </c>
    </row>
    <row r="74" spans="1:5" ht="47.25" x14ac:dyDescent="0.2">
      <c r="A74" s="18" t="s">
        <v>48</v>
      </c>
      <c r="B74" s="10">
        <v>365846.8</v>
      </c>
      <c r="C74" s="59">
        <v>291931.96007999999</v>
      </c>
      <c r="D74" s="60">
        <f t="shared" si="2"/>
        <v>79.796231668556345</v>
      </c>
      <c r="E74" s="61">
        <f t="shared" si="3"/>
        <v>73914.839919999999</v>
      </c>
    </row>
    <row r="75" spans="1:5" ht="94.5" x14ac:dyDescent="0.2">
      <c r="A75" s="16" t="s">
        <v>49</v>
      </c>
      <c r="B75" s="10">
        <v>0</v>
      </c>
      <c r="C75" s="59">
        <v>0</v>
      </c>
      <c r="D75" s="60" t="e">
        <f t="shared" si="2"/>
        <v>#DIV/0!</v>
      </c>
      <c r="E75" s="61">
        <f t="shared" si="3"/>
        <v>0</v>
      </c>
    </row>
    <row r="76" spans="1:5" x14ac:dyDescent="0.2">
      <c r="A76" s="13" t="s">
        <v>12</v>
      </c>
      <c r="B76" s="10">
        <v>11184.6</v>
      </c>
      <c r="C76" s="59">
        <v>11184.556479999999</v>
      </c>
      <c r="D76" s="60">
        <f t="shared" si="2"/>
        <v>99.999610893550056</v>
      </c>
      <c r="E76" s="61">
        <f t="shared" si="3"/>
        <v>4.3520000001080916E-2</v>
      </c>
    </row>
    <row r="77" spans="1:5" x14ac:dyDescent="0.2">
      <c r="A77" s="13" t="s">
        <v>13</v>
      </c>
      <c r="B77" s="10">
        <v>5850</v>
      </c>
      <c r="C77" s="59">
        <v>5849.9973099999997</v>
      </c>
      <c r="D77" s="60">
        <f t="shared" si="2"/>
        <v>99.999954017094012</v>
      </c>
      <c r="E77" s="61">
        <f t="shared" si="3"/>
        <v>2.6900000002569868E-3</v>
      </c>
    </row>
    <row r="78" spans="1:5" ht="78.75" x14ac:dyDescent="0.2">
      <c r="A78" s="16" t="s">
        <v>50</v>
      </c>
      <c r="B78" s="10">
        <v>0</v>
      </c>
      <c r="C78" s="59">
        <v>0</v>
      </c>
      <c r="D78" s="60"/>
      <c r="E78" s="61">
        <f t="shared" si="3"/>
        <v>0</v>
      </c>
    </row>
    <row r="79" spans="1:5" x14ac:dyDescent="0.2">
      <c r="A79" s="13" t="s">
        <v>12</v>
      </c>
      <c r="B79" s="10">
        <v>25591.5</v>
      </c>
      <c r="C79" s="59">
        <v>25591.478869999999</v>
      </c>
      <c r="D79" s="60">
        <f t="shared" si="2"/>
        <v>99.999917433522839</v>
      </c>
      <c r="E79" s="61">
        <f t="shared" si="3"/>
        <v>2.1130000000994187E-2</v>
      </c>
    </row>
    <row r="80" spans="1:5" x14ac:dyDescent="0.2">
      <c r="A80" s="13" t="s">
        <v>13</v>
      </c>
      <c r="B80" s="10">
        <v>62655</v>
      </c>
      <c r="C80" s="59">
        <v>62655</v>
      </c>
      <c r="D80" s="60">
        <f t="shared" si="2"/>
        <v>100</v>
      </c>
      <c r="E80" s="61">
        <f t="shared" si="3"/>
        <v>0</v>
      </c>
    </row>
    <row r="81" spans="1:5" ht="47.25" x14ac:dyDescent="0.2">
      <c r="A81" s="16" t="s">
        <v>51</v>
      </c>
      <c r="B81" s="10">
        <v>0</v>
      </c>
      <c r="C81" s="59">
        <v>0</v>
      </c>
      <c r="D81" s="60"/>
      <c r="E81" s="61">
        <f t="shared" si="3"/>
        <v>0</v>
      </c>
    </row>
    <row r="82" spans="1:5" x14ac:dyDescent="0.2">
      <c r="A82" s="13" t="s">
        <v>12</v>
      </c>
      <c r="B82" s="10">
        <v>14500</v>
      </c>
      <c r="C82" s="59">
        <v>14500</v>
      </c>
      <c r="D82" s="60">
        <f t="shared" si="2"/>
        <v>100</v>
      </c>
      <c r="E82" s="61">
        <f t="shared" si="3"/>
        <v>0</v>
      </c>
    </row>
    <row r="83" spans="1:5" x14ac:dyDescent="0.2">
      <c r="A83" s="13" t="s">
        <v>13</v>
      </c>
      <c r="B83" s="10">
        <v>35500</v>
      </c>
      <c r="C83" s="59">
        <v>35500</v>
      </c>
      <c r="D83" s="60">
        <f t="shared" si="2"/>
        <v>100</v>
      </c>
      <c r="E83" s="61">
        <f t="shared" si="3"/>
        <v>0</v>
      </c>
    </row>
    <row r="84" spans="1:5" ht="110.25" x14ac:dyDescent="0.2">
      <c r="A84" s="18" t="s">
        <v>52</v>
      </c>
      <c r="B84" s="10">
        <v>0</v>
      </c>
      <c r="C84" s="59">
        <v>0</v>
      </c>
      <c r="D84" s="60"/>
      <c r="E84" s="61">
        <f t="shared" si="3"/>
        <v>0</v>
      </c>
    </row>
    <row r="85" spans="1:5" x14ac:dyDescent="0.2">
      <c r="A85" s="13" t="s">
        <v>12</v>
      </c>
      <c r="B85" s="10">
        <v>55341.599999999999</v>
      </c>
      <c r="C85" s="59">
        <v>55341.598590000001</v>
      </c>
      <c r="D85" s="60">
        <f t="shared" si="2"/>
        <v>99.99999745218787</v>
      </c>
      <c r="E85" s="61">
        <f t="shared" si="3"/>
        <v>1.4099999971222132E-3</v>
      </c>
    </row>
    <row r="86" spans="1:5" x14ac:dyDescent="0.2">
      <c r="A86" s="13" t="s">
        <v>13</v>
      </c>
      <c r="B86" s="10">
        <v>135491.5</v>
      </c>
      <c r="C86" s="59">
        <v>135491.5</v>
      </c>
      <c r="D86" s="60">
        <f t="shared" si="2"/>
        <v>100</v>
      </c>
      <c r="E86" s="61">
        <f t="shared" si="3"/>
        <v>0</v>
      </c>
    </row>
    <row r="87" spans="1:5" ht="110.25" x14ac:dyDescent="0.2">
      <c r="A87" s="18" t="s">
        <v>53</v>
      </c>
      <c r="B87" s="10">
        <v>0</v>
      </c>
      <c r="C87" s="59">
        <v>0</v>
      </c>
      <c r="D87" s="60"/>
      <c r="E87" s="61">
        <f t="shared" si="3"/>
        <v>0</v>
      </c>
    </row>
    <row r="88" spans="1:5" x14ac:dyDescent="0.2">
      <c r="A88" s="13" t="s">
        <v>12</v>
      </c>
      <c r="B88" s="10">
        <v>23608</v>
      </c>
      <c r="C88" s="59">
        <v>23608</v>
      </c>
      <c r="D88" s="60">
        <f t="shared" si="2"/>
        <v>100</v>
      </c>
      <c r="E88" s="61">
        <f t="shared" si="3"/>
        <v>0</v>
      </c>
    </row>
    <row r="89" spans="1:5" x14ac:dyDescent="0.2">
      <c r="A89" s="13" t="s">
        <v>13</v>
      </c>
      <c r="B89" s="10">
        <v>43892</v>
      </c>
      <c r="C89" s="59">
        <v>43892</v>
      </c>
      <c r="D89" s="60">
        <f t="shared" si="2"/>
        <v>100</v>
      </c>
      <c r="E89" s="61">
        <f t="shared" si="3"/>
        <v>0</v>
      </c>
    </row>
    <row r="90" spans="1:5" ht="38.25" customHeight="1" x14ac:dyDescent="0.2">
      <c r="A90" s="16" t="s">
        <v>54</v>
      </c>
      <c r="B90" s="10">
        <v>0</v>
      </c>
      <c r="C90" s="59">
        <v>0</v>
      </c>
      <c r="D90" s="60"/>
      <c r="E90" s="61">
        <f t="shared" si="3"/>
        <v>0</v>
      </c>
    </row>
    <row r="91" spans="1:5" x14ac:dyDescent="0.2">
      <c r="A91" s="13" t="s">
        <v>12</v>
      </c>
      <c r="B91" s="10">
        <v>10168.799999999999</v>
      </c>
      <c r="C91" s="59">
        <v>9149.3690700000006</v>
      </c>
      <c r="D91" s="60">
        <f t="shared" si="2"/>
        <v>89.97491414916216</v>
      </c>
      <c r="E91" s="61">
        <f t="shared" si="3"/>
        <v>1019.4309299999986</v>
      </c>
    </row>
    <row r="92" spans="1:5" x14ac:dyDescent="0.2">
      <c r="A92" s="13" t="s">
        <v>13</v>
      </c>
      <c r="B92" s="10">
        <v>43038</v>
      </c>
      <c r="C92" s="59">
        <v>38723.547879999998</v>
      </c>
      <c r="D92" s="60">
        <f t="shared" si="2"/>
        <v>89.975249500441464</v>
      </c>
      <c r="E92" s="61">
        <f t="shared" si="3"/>
        <v>4314.4521200000017</v>
      </c>
    </row>
    <row r="93" spans="1:5" ht="63" x14ac:dyDescent="0.2">
      <c r="A93" s="16" t="s">
        <v>55</v>
      </c>
      <c r="B93" s="10"/>
      <c r="C93" s="59">
        <v>0</v>
      </c>
      <c r="D93" s="60"/>
      <c r="E93" s="61">
        <f t="shared" si="3"/>
        <v>0</v>
      </c>
    </row>
    <row r="94" spans="1:5" x14ac:dyDescent="0.2">
      <c r="A94" s="13" t="s">
        <v>12</v>
      </c>
      <c r="B94" s="10">
        <v>2999.4</v>
      </c>
      <c r="C94" s="59">
        <v>0</v>
      </c>
      <c r="D94" s="60">
        <f t="shared" si="2"/>
        <v>0</v>
      </c>
      <c r="E94" s="61">
        <f t="shared" si="3"/>
        <v>2999.4</v>
      </c>
    </row>
    <row r="95" spans="1:5" x14ac:dyDescent="0.2">
      <c r="A95" s="13" t="s">
        <v>13</v>
      </c>
      <c r="B95" s="10">
        <v>889.9</v>
      </c>
      <c r="C95" s="59">
        <v>0</v>
      </c>
      <c r="D95" s="60">
        <f t="shared" si="2"/>
        <v>0</v>
      </c>
      <c r="E95" s="61">
        <f t="shared" si="3"/>
        <v>889.9</v>
      </c>
    </row>
    <row r="96" spans="1:5" ht="63" x14ac:dyDescent="0.2">
      <c r="A96" s="16" t="s">
        <v>56</v>
      </c>
      <c r="B96" s="10">
        <v>0</v>
      </c>
      <c r="C96" s="59">
        <v>0</v>
      </c>
      <c r="D96" s="60"/>
      <c r="E96" s="61">
        <f t="shared" si="3"/>
        <v>0</v>
      </c>
    </row>
    <row r="97" spans="1:5" x14ac:dyDescent="0.2">
      <c r="A97" s="13" t="s">
        <v>12</v>
      </c>
      <c r="B97" s="10">
        <v>13853.6</v>
      </c>
      <c r="C97" s="59">
        <v>13375.030049999999</v>
      </c>
      <c r="D97" s="60">
        <f t="shared" si="2"/>
        <v>96.545519215222029</v>
      </c>
      <c r="E97" s="61">
        <f t="shared" si="3"/>
        <v>478.56995000000097</v>
      </c>
    </row>
    <row r="98" spans="1:5" x14ac:dyDescent="0.2">
      <c r="A98" s="13" t="s">
        <v>13</v>
      </c>
      <c r="B98" s="10">
        <v>4110.1000000000004</v>
      </c>
      <c r="C98" s="59">
        <v>3968.1451499999998</v>
      </c>
      <c r="D98" s="60">
        <f t="shared" si="2"/>
        <v>96.546194739787339</v>
      </c>
      <c r="E98" s="61">
        <f t="shared" si="3"/>
        <v>141.95485000000053</v>
      </c>
    </row>
    <row r="99" spans="1:5" s="15" customFormat="1" ht="31.5" x14ac:dyDescent="0.2">
      <c r="A99" s="14" t="s">
        <v>57</v>
      </c>
      <c r="B99" s="19">
        <f>B100+B101</f>
        <v>1175740.3999999999</v>
      </c>
      <c r="C99" s="19">
        <f>C100+C101</f>
        <v>93159.690070000011</v>
      </c>
      <c r="D99" s="63">
        <f t="shared" si="2"/>
        <v>7.9234914501534544</v>
      </c>
      <c r="E99" s="64">
        <f t="shared" si="3"/>
        <v>1082580.7099299999</v>
      </c>
    </row>
    <row r="100" spans="1:5" s="67" customFormat="1" x14ac:dyDescent="0.2">
      <c r="A100" s="12" t="s">
        <v>12</v>
      </c>
      <c r="B100" s="20">
        <f>B102+B103+B104+B105+B106+B107+B109+B112+B115</f>
        <v>1170048.3999999999</v>
      </c>
      <c r="C100" s="20">
        <f>C102+C103+C104+C105+C106+C107+C109+C112+C115</f>
        <v>87468.627860000008</v>
      </c>
      <c r="D100" s="65">
        <f t="shared" si="2"/>
        <v>7.4756418503713187</v>
      </c>
      <c r="E100" s="66">
        <f t="shared" si="3"/>
        <v>1082579.77214</v>
      </c>
    </row>
    <row r="101" spans="1:5" s="67" customFormat="1" x14ac:dyDescent="0.2">
      <c r="A101" s="12" t="s">
        <v>13</v>
      </c>
      <c r="B101" s="20">
        <f>B113+B116</f>
        <v>5692</v>
      </c>
      <c r="C101" s="20">
        <f>C113+C116</f>
        <v>5691.0622100000001</v>
      </c>
      <c r="D101" s="65">
        <f t="shared" si="2"/>
        <v>99.983524420238936</v>
      </c>
      <c r="E101" s="66">
        <f t="shared" si="3"/>
        <v>0.93778999999994994</v>
      </c>
    </row>
    <row r="102" spans="1:5" ht="189" x14ac:dyDescent="0.2">
      <c r="A102" s="21" t="s">
        <v>58</v>
      </c>
      <c r="B102" s="10">
        <v>643981.60000000009</v>
      </c>
      <c r="C102" s="59">
        <v>0</v>
      </c>
      <c r="D102" s="60">
        <f t="shared" si="2"/>
        <v>0</v>
      </c>
      <c r="E102" s="61">
        <f t="shared" si="3"/>
        <v>643981.60000000009</v>
      </c>
    </row>
    <row r="103" spans="1:5" ht="31.5" x14ac:dyDescent="0.2">
      <c r="A103" s="21" t="s">
        <v>59</v>
      </c>
      <c r="B103" s="10">
        <v>23018.1</v>
      </c>
      <c r="C103" s="59">
        <v>3645.3</v>
      </c>
      <c r="D103" s="60">
        <f t="shared" si="2"/>
        <v>15.836667665880331</v>
      </c>
      <c r="E103" s="61">
        <f t="shared" si="3"/>
        <v>19372.8</v>
      </c>
    </row>
    <row r="104" spans="1:5" ht="47.25" x14ac:dyDescent="0.2">
      <c r="A104" s="22" t="s">
        <v>60</v>
      </c>
      <c r="B104" s="10">
        <v>1949</v>
      </c>
      <c r="C104" s="59">
        <v>0</v>
      </c>
      <c r="D104" s="60">
        <f t="shared" si="2"/>
        <v>0</v>
      </c>
      <c r="E104" s="61">
        <f t="shared" si="3"/>
        <v>1949</v>
      </c>
    </row>
    <row r="105" spans="1:5" ht="63" x14ac:dyDescent="0.2">
      <c r="A105" s="23" t="s">
        <v>61</v>
      </c>
      <c r="B105" s="10">
        <v>188603.90000000002</v>
      </c>
      <c r="C105" s="59">
        <v>0</v>
      </c>
      <c r="D105" s="60">
        <f t="shared" si="2"/>
        <v>0</v>
      </c>
      <c r="E105" s="61">
        <f t="shared" si="3"/>
        <v>188603.90000000002</v>
      </c>
    </row>
    <row r="106" spans="1:5" ht="62.25" customHeight="1" x14ac:dyDescent="0.2">
      <c r="A106" s="22" t="s">
        <v>62</v>
      </c>
      <c r="B106" s="10">
        <v>113166.2</v>
      </c>
      <c r="C106" s="59">
        <v>81502.226729999995</v>
      </c>
      <c r="D106" s="60">
        <f t="shared" si="2"/>
        <v>72.019937693410213</v>
      </c>
      <c r="E106" s="61">
        <f t="shared" si="3"/>
        <v>31663.973270000002</v>
      </c>
    </row>
    <row r="107" spans="1:5" ht="63" x14ac:dyDescent="0.2">
      <c r="A107" s="9" t="s">
        <v>63</v>
      </c>
      <c r="B107" s="10">
        <v>36630</v>
      </c>
      <c r="C107" s="59">
        <v>0</v>
      </c>
      <c r="D107" s="60">
        <f t="shared" si="2"/>
        <v>0</v>
      </c>
      <c r="E107" s="61">
        <f t="shared" si="3"/>
        <v>36630</v>
      </c>
    </row>
    <row r="108" spans="1:5" ht="47.25" x14ac:dyDescent="0.2">
      <c r="A108" s="22" t="s">
        <v>64</v>
      </c>
      <c r="B108" s="10">
        <v>0</v>
      </c>
      <c r="C108" s="59">
        <v>0</v>
      </c>
      <c r="D108" s="60"/>
      <c r="E108" s="61">
        <f t="shared" si="3"/>
        <v>0</v>
      </c>
    </row>
    <row r="109" spans="1:5" x14ac:dyDescent="0.2">
      <c r="A109" s="13" t="s">
        <v>12</v>
      </c>
      <c r="B109" s="10">
        <v>160378.09999999998</v>
      </c>
      <c r="C109" s="59">
        <v>0</v>
      </c>
      <c r="D109" s="60">
        <f t="shared" si="2"/>
        <v>0</v>
      </c>
      <c r="E109" s="61">
        <f t="shared" si="3"/>
        <v>160378.09999999998</v>
      </c>
    </row>
    <row r="110" spans="1:5" x14ac:dyDescent="0.2">
      <c r="A110" s="13" t="s">
        <v>13</v>
      </c>
      <c r="B110" s="10">
        <v>0</v>
      </c>
      <c r="C110" s="59">
        <v>0</v>
      </c>
      <c r="D110" s="60"/>
      <c r="E110" s="61">
        <f t="shared" si="3"/>
        <v>0</v>
      </c>
    </row>
    <row r="111" spans="1:5" ht="47.25" x14ac:dyDescent="0.2">
      <c r="A111" s="22" t="s">
        <v>65</v>
      </c>
      <c r="B111" s="10">
        <v>0</v>
      </c>
      <c r="C111" s="59">
        <v>0</v>
      </c>
      <c r="D111" s="60"/>
      <c r="E111" s="61">
        <f t="shared" si="3"/>
        <v>0</v>
      </c>
    </row>
    <row r="112" spans="1:5" ht="15.75" customHeight="1" x14ac:dyDescent="0.2">
      <c r="A112" s="13" t="s">
        <v>12</v>
      </c>
      <c r="B112" s="10">
        <v>162.4</v>
      </c>
      <c r="C112" s="59">
        <v>161.98987</v>
      </c>
      <c r="D112" s="60">
        <f t="shared" si="2"/>
        <v>99.747456896551725</v>
      </c>
      <c r="E112" s="61">
        <f t="shared" si="3"/>
        <v>0.41013000000000943</v>
      </c>
    </row>
    <row r="113" spans="1:5" x14ac:dyDescent="0.2">
      <c r="A113" s="13" t="s">
        <v>13</v>
      </c>
      <c r="B113" s="10">
        <v>405.9</v>
      </c>
      <c r="C113" s="59">
        <v>404.96221000000003</v>
      </c>
      <c r="D113" s="60">
        <f t="shared" si="2"/>
        <v>99.768960335057912</v>
      </c>
      <c r="E113" s="61">
        <f t="shared" si="3"/>
        <v>0.93778999999994994</v>
      </c>
    </row>
    <row r="114" spans="1:5" ht="78.75" x14ac:dyDescent="0.2">
      <c r="A114" s="24" t="s">
        <v>66</v>
      </c>
      <c r="B114" s="10">
        <v>0</v>
      </c>
      <c r="C114" s="59">
        <v>0</v>
      </c>
      <c r="D114" s="60"/>
      <c r="E114" s="61">
        <f t="shared" si="3"/>
        <v>0</v>
      </c>
    </row>
    <row r="115" spans="1:5" ht="15.75" customHeight="1" x14ac:dyDescent="0.2">
      <c r="A115" s="13" t="s">
        <v>12</v>
      </c>
      <c r="B115" s="10">
        <v>2159.1</v>
      </c>
      <c r="C115" s="59">
        <v>2159.1112600000001</v>
      </c>
      <c r="D115" s="60">
        <f t="shared" si="2"/>
        <v>100.00052151359364</v>
      </c>
      <c r="E115" s="61">
        <f t="shared" si="3"/>
        <v>-1.1260000000220316E-2</v>
      </c>
    </row>
    <row r="116" spans="1:5" x14ac:dyDescent="0.2">
      <c r="A116" s="13" t="s">
        <v>13</v>
      </c>
      <c r="B116" s="10">
        <v>5286.1</v>
      </c>
      <c r="C116" s="59">
        <v>5286.1</v>
      </c>
      <c r="D116" s="60">
        <f t="shared" si="2"/>
        <v>100</v>
      </c>
      <c r="E116" s="61">
        <f t="shared" si="3"/>
        <v>0</v>
      </c>
    </row>
    <row r="117" spans="1:5" s="15" customFormat="1" ht="31.5" x14ac:dyDescent="0.2">
      <c r="A117" s="14" t="s">
        <v>67</v>
      </c>
      <c r="B117" s="19">
        <f>B118+B119</f>
        <v>17092.199999999997</v>
      </c>
      <c r="C117" s="19">
        <f>C118+C119</f>
        <v>208.38927999999999</v>
      </c>
      <c r="D117" s="63">
        <f t="shared" si="2"/>
        <v>1.2192068896923745</v>
      </c>
      <c r="E117" s="64">
        <f t="shared" si="3"/>
        <v>16883.810719999998</v>
      </c>
    </row>
    <row r="118" spans="1:5" s="67" customFormat="1" x14ac:dyDescent="0.2">
      <c r="A118" s="12" t="s">
        <v>12</v>
      </c>
      <c r="B118" s="20">
        <f>B121+B124</f>
        <v>4956.8000000000011</v>
      </c>
      <c r="C118" s="20">
        <f>C121+C124</f>
        <v>60.43289</v>
      </c>
      <c r="D118" s="65">
        <f t="shared" si="2"/>
        <v>1.2191916155584246</v>
      </c>
      <c r="E118" s="66">
        <f t="shared" si="3"/>
        <v>4896.367110000001</v>
      </c>
    </row>
    <row r="119" spans="1:5" s="67" customFormat="1" x14ac:dyDescent="0.2">
      <c r="A119" s="12" t="s">
        <v>13</v>
      </c>
      <c r="B119" s="20">
        <f>B122+B125</f>
        <v>12135.399999999998</v>
      </c>
      <c r="C119" s="20">
        <f>C122+C125</f>
        <v>147.95639</v>
      </c>
      <c r="D119" s="65">
        <f t="shared" si="2"/>
        <v>1.2192131285330523</v>
      </c>
      <c r="E119" s="66">
        <f t="shared" si="3"/>
        <v>11987.443609999998</v>
      </c>
    </row>
    <row r="120" spans="1:5" ht="63" x14ac:dyDescent="0.2">
      <c r="A120" s="25" t="s">
        <v>68</v>
      </c>
      <c r="B120" s="10">
        <v>0</v>
      </c>
      <c r="C120" s="59">
        <v>0</v>
      </c>
      <c r="D120" s="60"/>
      <c r="E120" s="61">
        <f t="shared" si="3"/>
        <v>0</v>
      </c>
    </row>
    <row r="121" spans="1:5" x14ac:dyDescent="0.2">
      <c r="A121" s="13" t="s">
        <v>12</v>
      </c>
      <c r="B121" s="10">
        <v>2909.2000000000007</v>
      </c>
      <c r="C121" s="59">
        <v>0</v>
      </c>
      <c r="D121" s="60">
        <f t="shared" si="2"/>
        <v>0</v>
      </c>
      <c r="E121" s="61">
        <f t="shared" si="3"/>
        <v>2909.2000000000007</v>
      </c>
    </row>
    <row r="122" spans="1:5" x14ac:dyDescent="0.2">
      <c r="A122" s="13" t="s">
        <v>13</v>
      </c>
      <c r="B122" s="10">
        <v>7122.1999999999989</v>
      </c>
      <c r="C122" s="59">
        <v>0</v>
      </c>
      <c r="D122" s="60">
        <f t="shared" si="2"/>
        <v>0</v>
      </c>
      <c r="E122" s="61">
        <f t="shared" si="3"/>
        <v>7122.1999999999989</v>
      </c>
    </row>
    <row r="123" spans="1:5" ht="63" x14ac:dyDescent="0.2">
      <c r="A123" s="25" t="s">
        <v>69</v>
      </c>
      <c r="B123" s="10">
        <v>0</v>
      </c>
      <c r="C123" s="59">
        <v>0</v>
      </c>
      <c r="D123" s="60"/>
      <c r="E123" s="61">
        <f t="shared" si="3"/>
        <v>0</v>
      </c>
    </row>
    <row r="124" spans="1:5" x14ac:dyDescent="0.2">
      <c r="A124" s="13" t="s">
        <v>12</v>
      </c>
      <c r="B124" s="10">
        <v>2047.6</v>
      </c>
      <c r="C124" s="59">
        <v>60.43289</v>
      </c>
      <c r="D124" s="60">
        <f t="shared" si="2"/>
        <v>2.9514011525688613</v>
      </c>
      <c r="E124" s="61">
        <f t="shared" si="3"/>
        <v>1987.1671099999999</v>
      </c>
    </row>
    <row r="125" spans="1:5" x14ac:dyDescent="0.2">
      <c r="A125" s="13" t="s">
        <v>13</v>
      </c>
      <c r="B125" s="10">
        <v>5013.2</v>
      </c>
      <c r="C125" s="59">
        <v>147.95639</v>
      </c>
      <c r="D125" s="60">
        <f t="shared" si="2"/>
        <v>2.9513362722412833</v>
      </c>
      <c r="E125" s="61">
        <f t="shared" si="3"/>
        <v>4865.2436099999995</v>
      </c>
    </row>
    <row r="126" spans="1:5" s="15" customFormat="1" ht="31.5" x14ac:dyDescent="0.2">
      <c r="A126" s="14" t="s">
        <v>70</v>
      </c>
      <c r="B126" s="19">
        <f>B127+B128</f>
        <v>1102919.0000000002</v>
      </c>
      <c r="C126" s="19">
        <f>C127+C128</f>
        <v>937174.74126999977</v>
      </c>
      <c r="D126" s="63">
        <f t="shared" si="2"/>
        <v>84.972218383217594</v>
      </c>
      <c r="E126" s="64">
        <f t="shared" si="3"/>
        <v>165744.25873000047</v>
      </c>
    </row>
    <row r="127" spans="1:5" s="67" customFormat="1" x14ac:dyDescent="0.2">
      <c r="A127" s="12" t="s">
        <v>12</v>
      </c>
      <c r="B127" s="20">
        <f>B129+B130+B131+B132+B133+B134+B135+B136+B137+B139+B142+B145</f>
        <v>1092976.5000000002</v>
      </c>
      <c r="C127" s="20">
        <f>C129+C130+C131+C132+C133+C134+C135+C136+C137+C139+C142+C145</f>
        <v>928048.99148999981</v>
      </c>
      <c r="D127" s="65">
        <f t="shared" si="2"/>
        <v>84.910242030821308</v>
      </c>
      <c r="E127" s="66">
        <f t="shared" si="3"/>
        <v>164927.50851000042</v>
      </c>
    </row>
    <row r="128" spans="1:5" s="67" customFormat="1" x14ac:dyDescent="0.2">
      <c r="A128" s="12" t="s">
        <v>13</v>
      </c>
      <c r="B128" s="20">
        <f>B140+B143+B146</f>
        <v>9942.5</v>
      </c>
      <c r="C128" s="20">
        <f>C140+C143+C146</f>
        <v>9125.7497800000001</v>
      </c>
      <c r="D128" s="65">
        <f t="shared" si="2"/>
        <v>91.785263062610014</v>
      </c>
      <c r="E128" s="66">
        <f t="shared" si="3"/>
        <v>816.7502199999999</v>
      </c>
    </row>
    <row r="129" spans="1:5" ht="78.75" x14ac:dyDescent="0.2">
      <c r="A129" s="18" t="s">
        <v>71</v>
      </c>
      <c r="B129" s="10">
        <v>581379.79999999993</v>
      </c>
      <c r="C129" s="59">
        <v>526487.89859999996</v>
      </c>
      <c r="D129" s="60">
        <f t="shared" si="2"/>
        <v>90.558340451457042</v>
      </c>
      <c r="E129" s="61">
        <f t="shared" si="3"/>
        <v>54891.901399999973</v>
      </c>
    </row>
    <row r="130" spans="1:5" ht="110.25" x14ac:dyDescent="0.2">
      <c r="A130" s="18" t="s">
        <v>72</v>
      </c>
      <c r="B130" s="10">
        <v>9429.9000000000015</v>
      </c>
      <c r="C130" s="59">
        <v>9429.9468300000008</v>
      </c>
      <c r="D130" s="60">
        <f t="shared" si="2"/>
        <v>100.00049661184104</v>
      </c>
      <c r="E130" s="61">
        <f t="shared" si="3"/>
        <v>-4.6829999999317806E-2</v>
      </c>
    </row>
    <row r="131" spans="1:5" ht="126" x14ac:dyDescent="0.2">
      <c r="A131" s="18" t="s">
        <v>73</v>
      </c>
      <c r="B131" s="10">
        <v>588.40000000000009</v>
      </c>
      <c r="C131" s="59">
        <v>588.38699999999994</v>
      </c>
      <c r="D131" s="60">
        <f t="shared" si="2"/>
        <v>99.997790618626752</v>
      </c>
      <c r="E131" s="61">
        <f t="shared" si="3"/>
        <v>1.3000000000147338E-2</v>
      </c>
    </row>
    <row r="132" spans="1:5" ht="78.75" x14ac:dyDescent="0.2">
      <c r="A132" s="18" t="s">
        <v>74</v>
      </c>
      <c r="B132" s="10">
        <v>10240.599999999999</v>
      </c>
      <c r="C132" s="59">
        <v>10240.6113</v>
      </c>
      <c r="D132" s="60">
        <f t="shared" si="2"/>
        <v>100.000110345097</v>
      </c>
      <c r="E132" s="61">
        <f t="shared" si="3"/>
        <v>-1.1300000001938315E-2</v>
      </c>
    </row>
    <row r="133" spans="1:5" ht="31.5" x14ac:dyDescent="0.2">
      <c r="A133" s="18" t="s">
        <v>75</v>
      </c>
      <c r="B133" s="10">
        <v>160000</v>
      </c>
      <c r="C133" s="59">
        <v>126130</v>
      </c>
      <c r="D133" s="60">
        <f t="shared" si="2"/>
        <v>78.831249999999997</v>
      </c>
      <c r="E133" s="61">
        <f t="shared" si="3"/>
        <v>33870</v>
      </c>
    </row>
    <row r="134" spans="1:5" ht="83.25" customHeight="1" x14ac:dyDescent="0.2">
      <c r="A134" s="18" t="s">
        <v>76</v>
      </c>
      <c r="B134" s="10">
        <v>101570.9</v>
      </c>
      <c r="C134" s="59">
        <v>77004.715700000001</v>
      </c>
      <c r="D134" s="60">
        <f t="shared" si="2"/>
        <v>75.813757385235348</v>
      </c>
      <c r="E134" s="61">
        <f t="shared" si="3"/>
        <v>24566.184299999994</v>
      </c>
    </row>
    <row r="135" spans="1:5" ht="117.75" customHeight="1" x14ac:dyDescent="0.2">
      <c r="A135" s="18" t="s">
        <v>77</v>
      </c>
      <c r="B135" s="10">
        <v>1364.5</v>
      </c>
      <c r="C135" s="59">
        <v>0</v>
      </c>
      <c r="D135" s="60">
        <f t="shared" si="2"/>
        <v>0</v>
      </c>
      <c r="E135" s="61">
        <f t="shared" si="3"/>
        <v>1364.5</v>
      </c>
    </row>
    <row r="136" spans="1:5" ht="63" x14ac:dyDescent="0.2">
      <c r="A136" s="18" t="s">
        <v>78</v>
      </c>
      <c r="B136" s="10">
        <v>175000</v>
      </c>
      <c r="C136" s="59">
        <v>175000</v>
      </c>
      <c r="D136" s="60">
        <f t="shared" si="2"/>
        <v>100</v>
      </c>
      <c r="E136" s="61">
        <f t="shared" si="3"/>
        <v>0</v>
      </c>
    </row>
    <row r="137" spans="1:5" ht="78.75" x14ac:dyDescent="0.2">
      <c r="A137" s="18" t="s">
        <v>79</v>
      </c>
      <c r="B137" s="10">
        <v>50000</v>
      </c>
      <c r="C137" s="59">
        <v>0</v>
      </c>
      <c r="D137" s="60">
        <f t="shared" ref="D137:D172" si="4">C137/B137*100</f>
        <v>0</v>
      </c>
      <c r="E137" s="61">
        <f t="shared" ref="E137:E172" si="5">B137-C137</f>
        <v>50000</v>
      </c>
    </row>
    <row r="138" spans="1:5" ht="50.25" customHeight="1" x14ac:dyDescent="0.2">
      <c r="A138" s="9" t="s">
        <v>80</v>
      </c>
      <c r="B138" s="10">
        <v>0</v>
      </c>
      <c r="C138" s="59">
        <v>0</v>
      </c>
      <c r="D138" s="60"/>
      <c r="E138" s="61">
        <f t="shared" si="5"/>
        <v>0</v>
      </c>
    </row>
    <row r="139" spans="1:5" x14ac:dyDescent="0.2">
      <c r="A139" s="13" t="s">
        <v>12</v>
      </c>
      <c r="B139" s="10">
        <v>418.3</v>
      </c>
      <c r="C139" s="59">
        <v>352.11239999999998</v>
      </c>
      <c r="D139" s="60">
        <f t="shared" si="4"/>
        <v>84.177002151565844</v>
      </c>
      <c r="E139" s="61">
        <f t="shared" si="5"/>
        <v>66.187600000000032</v>
      </c>
    </row>
    <row r="140" spans="1:5" x14ac:dyDescent="0.2">
      <c r="A140" s="13" t="s">
        <v>13</v>
      </c>
      <c r="B140" s="10">
        <v>1060.9000000000001</v>
      </c>
      <c r="C140" s="59">
        <v>893.03385000000003</v>
      </c>
      <c r="D140" s="60">
        <f t="shared" si="4"/>
        <v>84.177005372796671</v>
      </c>
      <c r="E140" s="61">
        <f t="shared" si="5"/>
        <v>167.86615000000006</v>
      </c>
    </row>
    <row r="141" spans="1:5" ht="99" customHeight="1" x14ac:dyDescent="0.2">
      <c r="A141" s="9" t="s">
        <v>81</v>
      </c>
      <c r="B141" s="10">
        <v>0</v>
      </c>
      <c r="C141" s="59">
        <v>0</v>
      </c>
      <c r="D141" s="60"/>
      <c r="E141" s="61">
        <f t="shared" si="5"/>
        <v>0</v>
      </c>
    </row>
    <row r="142" spans="1:5" x14ac:dyDescent="0.2">
      <c r="A142" s="13" t="s">
        <v>12</v>
      </c>
      <c r="B142" s="10">
        <v>431</v>
      </c>
      <c r="C142" s="59">
        <v>262.21965999999998</v>
      </c>
      <c r="D142" s="60">
        <f t="shared" si="4"/>
        <v>60.839828306264501</v>
      </c>
      <c r="E142" s="61">
        <f t="shared" si="5"/>
        <v>168.78034000000002</v>
      </c>
    </row>
    <row r="143" spans="1:5" x14ac:dyDescent="0.2">
      <c r="A143" s="13" t="s">
        <v>13</v>
      </c>
      <c r="B143" s="10">
        <v>1657</v>
      </c>
      <c r="C143" s="59">
        <v>1008.11593</v>
      </c>
      <c r="D143" s="60">
        <f t="shared" si="4"/>
        <v>60.839826795413401</v>
      </c>
      <c r="E143" s="61">
        <f t="shared" si="5"/>
        <v>648.88406999999995</v>
      </c>
    </row>
    <row r="144" spans="1:5" ht="31.5" x14ac:dyDescent="0.2">
      <c r="A144" s="18" t="s">
        <v>82</v>
      </c>
      <c r="B144" s="10">
        <v>0</v>
      </c>
      <c r="C144" s="59">
        <v>0</v>
      </c>
      <c r="D144" s="60"/>
      <c r="E144" s="61">
        <f t="shared" si="5"/>
        <v>0</v>
      </c>
    </row>
    <row r="145" spans="1:6" x14ac:dyDescent="0.2">
      <c r="A145" s="13" t="s">
        <v>12</v>
      </c>
      <c r="B145" s="10">
        <v>2553.1</v>
      </c>
      <c r="C145" s="59">
        <v>2553.1</v>
      </c>
      <c r="D145" s="60">
        <f t="shared" si="4"/>
        <v>100</v>
      </c>
      <c r="E145" s="61">
        <f t="shared" si="5"/>
        <v>0</v>
      </c>
    </row>
    <row r="146" spans="1:6" x14ac:dyDescent="0.2">
      <c r="A146" s="13" t="s">
        <v>13</v>
      </c>
      <c r="B146" s="10">
        <v>7224.6</v>
      </c>
      <c r="C146" s="59">
        <v>7224.6</v>
      </c>
      <c r="D146" s="60">
        <f t="shared" si="4"/>
        <v>100</v>
      </c>
      <c r="E146" s="61">
        <f t="shared" si="5"/>
        <v>0</v>
      </c>
    </row>
    <row r="147" spans="1:6" s="15" customFormat="1" ht="31.5" x14ac:dyDescent="0.2">
      <c r="A147" s="14" t="s">
        <v>83</v>
      </c>
      <c r="B147" s="19">
        <f>B148</f>
        <v>131658.9</v>
      </c>
      <c r="C147" s="19">
        <f>C148</f>
        <v>130426.77830999999</v>
      </c>
      <c r="D147" s="63">
        <f t="shared" si="4"/>
        <v>99.064156171743804</v>
      </c>
      <c r="E147" s="64">
        <f t="shared" si="5"/>
        <v>1232.1216899999999</v>
      </c>
    </row>
    <row r="148" spans="1:6" s="67" customFormat="1" x14ac:dyDescent="0.2">
      <c r="A148" s="12" t="s">
        <v>12</v>
      </c>
      <c r="B148" s="20">
        <f>B149+B150+B151+B152</f>
        <v>131658.9</v>
      </c>
      <c r="C148" s="20">
        <f>C149+C150+C151+C152</f>
        <v>130426.77830999999</v>
      </c>
      <c r="D148" s="65">
        <f t="shared" si="4"/>
        <v>99.064156171743804</v>
      </c>
      <c r="E148" s="66">
        <f t="shared" si="5"/>
        <v>1232.1216899999999</v>
      </c>
    </row>
    <row r="149" spans="1:6" ht="94.5" x14ac:dyDescent="0.2">
      <c r="A149" s="26" t="s">
        <v>84</v>
      </c>
      <c r="B149" s="10">
        <v>5000</v>
      </c>
      <c r="C149" s="59">
        <v>4986.5280000000002</v>
      </c>
      <c r="D149" s="60">
        <f t="shared" si="4"/>
        <v>99.730559999999997</v>
      </c>
      <c r="E149" s="61">
        <f t="shared" si="5"/>
        <v>13.471999999999753</v>
      </c>
    </row>
    <row r="150" spans="1:6" ht="110.25" x14ac:dyDescent="0.2">
      <c r="A150" s="25" t="s">
        <v>85</v>
      </c>
      <c r="B150" s="10">
        <v>8000</v>
      </c>
      <c r="C150" s="59">
        <v>7851.9849999999997</v>
      </c>
      <c r="D150" s="60">
        <f t="shared" si="4"/>
        <v>98.149812499999996</v>
      </c>
      <c r="E150" s="61">
        <f t="shared" si="5"/>
        <v>148.01500000000033</v>
      </c>
    </row>
    <row r="151" spans="1:6" ht="63" x14ac:dyDescent="0.2">
      <c r="A151" s="26" t="s">
        <v>86</v>
      </c>
      <c r="B151" s="10">
        <v>66000</v>
      </c>
      <c r="C151" s="59">
        <v>65905.780920000005</v>
      </c>
      <c r="D151" s="60">
        <f t="shared" si="4"/>
        <v>99.857243818181828</v>
      </c>
      <c r="E151" s="61">
        <f t="shared" si="5"/>
        <v>94.219079999995301</v>
      </c>
    </row>
    <row r="152" spans="1:6" ht="141.75" x14ac:dyDescent="0.2">
      <c r="A152" s="25" t="s">
        <v>87</v>
      </c>
      <c r="B152" s="10">
        <v>52658.899999999994</v>
      </c>
      <c r="C152" s="59">
        <v>51682.484389999998</v>
      </c>
      <c r="D152" s="60">
        <f t="shared" si="4"/>
        <v>98.145772870303034</v>
      </c>
      <c r="E152" s="61">
        <f t="shared" si="5"/>
        <v>976.41560999999638</v>
      </c>
    </row>
    <row r="153" spans="1:6" s="15" customFormat="1" ht="31.5" x14ac:dyDescent="0.2">
      <c r="A153" s="14" t="s">
        <v>88</v>
      </c>
      <c r="B153" s="19">
        <f>B154</f>
        <v>2504717.6999999997</v>
      </c>
      <c r="C153" s="19">
        <f>C154</f>
        <v>1625804.9042800004</v>
      </c>
      <c r="D153" s="63">
        <f t="shared" si="4"/>
        <v>64.90970636251744</v>
      </c>
      <c r="E153" s="64">
        <f t="shared" si="5"/>
        <v>878912.79571999935</v>
      </c>
    </row>
    <row r="154" spans="1:6" s="67" customFormat="1" x14ac:dyDescent="0.2">
      <c r="A154" s="12" t="s">
        <v>12</v>
      </c>
      <c r="B154" s="20">
        <f>B155+B159+B164+B165+B166+B167+B168+B169+B170+B171</f>
        <v>2504717.6999999997</v>
      </c>
      <c r="C154" s="20">
        <f>C155+C159+C164+C165+C166+C167+C168+C169+C170+C171</f>
        <v>1625804.9042800004</v>
      </c>
      <c r="D154" s="65">
        <f t="shared" si="4"/>
        <v>64.90970636251744</v>
      </c>
      <c r="E154" s="66">
        <f t="shared" si="5"/>
        <v>878912.79571999935</v>
      </c>
    </row>
    <row r="155" spans="1:6" s="29" customFormat="1" ht="32.25" customHeight="1" x14ac:dyDescent="0.2">
      <c r="A155" s="27" t="s">
        <v>89</v>
      </c>
      <c r="B155" s="28">
        <f>B156+B157+B158</f>
        <v>530361.5</v>
      </c>
      <c r="C155" s="28">
        <f>C156+C157+C158</f>
        <v>379586.47212000005</v>
      </c>
      <c r="D155" s="60">
        <f t="shared" si="4"/>
        <v>71.571272070088057</v>
      </c>
      <c r="E155" s="61">
        <f t="shared" si="5"/>
        <v>150775.02787999995</v>
      </c>
    </row>
    <row r="156" spans="1:6" x14ac:dyDescent="0.2">
      <c r="A156" s="25" t="s">
        <v>90</v>
      </c>
      <c r="B156" s="10">
        <v>310974.5</v>
      </c>
      <c r="C156" s="59">
        <v>228257.77212000001</v>
      </c>
      <c r="D156" s="60">
        <f t="shared" si="4"/>
        <v>73.400800425758376</v>
      </c>
      <c r="E156" s="61">
        <f t="shared" si="5"/>
        <v>82716.727879999991</v>
      </c>
      <c r="F156" s="30"/>
    </row>
    <row r="157" spans="1:6" s="31" customFormat="1" x14ac:dyDescent="0.2">
      <c r="A157" s="25" t="s">
        <v>91</v>
      </c>
      <c r="B157" s="10">
        <v>80759.900000000009</v>
      </c>
      <c r="C157" s="59">
        <v>54021.599999999999</v>
      </c>
      <c r="D157" s="60">
        <f t="shared" si="4"/>
        <v>66.891613288277966</v>
      </c>
      <c r="E157" s="61">
        <f t="shared" si="5"/>
        <v>26738.30000000001</v>
      </c>
      <c r="F157" s="30"/>
    </row>
    <row r="158" spans="1:6" s="31" customFormat="1" x14ac:dyDescent="0.2">
      <c r="A158" s="25" t="s">
        <v>92</v>
      </c>
      <c r="B158" s="10">
        <v>138627.1</v>
      </c>
      <c r="C158" s="59">
        <v>97307.1</v>
      </c>
      <c r="D158" s="60">
        <f t="shared" si="4"/>
        <v>70.193418170040346</v>
      </c>
      <c r="E158" s="61">
        <f t="shared" si="5"/>
        <v>41320</v>
      </c>
      <c r="F158" s="30"/>
    </row>
    <row r="159" spans="1:6" s="32" customFormat="1" ht="31.5" x14ac:dyDescent="0.2">
      <c r="A159" s="27" t="s">
        <v>93</v>
      </c>
      <c r="B159" s="10">
        <f>B160+B161+B162+B163</f>
        <v>1605725.4</v>
      </c>
      <c r="C159" s="59">
        <v>1044986.8999999999</v>
      </c>
      <c r="D159" s="60">
        <f t="shared" si="4"/>
        <v>65.07880488158186</v>
      </c>
      <c r="E159" s="61">
        <f t="shared" si="5"/>
        <v>560738.5</v>
      </c>
      <c r="F159" s="30"/>
    </row>
    <row r="160" spans="1:6" s="31" customFormat="1" ht="37.5" customHeight="1" x14ac:dyDescent="0.2">
      <c r="A160" s="25" t="s">
        <v>94</v>
      </c>
      <c r="B160" s="10">
        <v>37339.399999999994</v>
      </c>
      <c r="C160" s="59">
        <v>25544.9</v>
      </c>
      <c r="D160" s="60">
        <f t="shared" si="4"/>
        <v>68.412722218353821</v>
      </c>
      <c r="E160" s="61">
        <f t="shared" si="5"/>
        <v>11794.499999999993</v>
      </c>
      <c r="F160" s="30"/>
    </row>
    <row r="161" spans="1:6" s="31" customFormat="1" x14ac:dyDescent="0.2">
      <c r="A161" s="33" t="s">
        <v>95</v>
      </c>
      <c r="B161" s="10">
        <v>1253377.5</v>
      </c>
      <c r="C161" s="59">
        <v>855663.6</v>
      </c>
      <c r="D161" s="60">
        <f t="shared" si="4"/>
        <v>68.268626172083032</v>
      </c>
      <c r="E161" s="61">
        <f t="shared" si="5"/>
        <v>397713.9</v>
      </c>
      <c r="F161" s="30"/>
    </row>
    <row r="162" spans="1:6" s="31" customFormat="1" ht="33" customHeight="1" x14ac:dyDescent="0.2">
      <c r="A162" s="25" t="s">
        <v>96</v>
      </c>
      <c r="B162" s="10">
        <v>314349.2</v>
      </c>
      <c r="C162" s="59">
        <v>163615.20000000001</v>
      </c>
      <c r="D162" s="60">
        <f t="shared" si="4"/>
        <v>52.048867946856561</v>
      </c>
      <c r="E162" s="61">
        <f t="shared" si="5"/>
        <v>150734</v>
      </c>
      <c r="F162" s="34"/>
    </row>
    <row r="163" spans="1:6" s="31" customFormat="1" x14ac:dyDescent="0.2">
      <c r="A163" s="35" t="s">
        <v>97</v>
      </c>
      <c r="B163" s="10">
        <v>659.3</v>
      </c>
      <c r="C163" s="59">
        <v>163.19999999999999</v>
      </c>
      <c r="D163" s="60">
        <f t="shared" si="4"/>
        <v>24.753526467465495</v>
      </c>
      <c r="E163" s="61">
        <f t="shared" si="5"/>
        <v>496.09999999999997</v>
      </c>
    </row>
    <row r="164" spans="1:6" ht="63" x14ac:dyDescent="0.2">
      <c r="A164" s="16" t="s">
        <v>98</v>
      </c>
      <c r="B164" s="10">
        <v>87098.2</v>
      </c>
      <c r="C164" s="59">
        <v>16273.15424</v>
      </c>
      <c r="D164" s="60">
        <f t="shared" si="4"/>
        <v>18.683686046324723</v>
      </c>
      <c r="E164" s="61">
        <f t="shared" si="5"/>
        <v>70825.045759999994</v>
      </c>
    </row>
    <row r="165" spans="1:6" ht="94.5" x14ac:dyDescent="0.2">
      <c r="A165" s="16" t="s">
        <v>99</v>
      </c>
      <c r="B165" s="10">
        <v>5132.3</v>
      </c>
      <c r="C165" s="59">
        <v>797.66111999999998</v>
      </c>
      <c r="D165" s="60">
        <f t="shared" si="4"/>
        <v>15.541981567718178</v>
      </c>
      <c r="E165" s="61">
        <f t="shared" si="5"/>
        <v>4334.6388800000004</v>
      </c>
    </row>
    <row r="166" spans="1:6" ht="31.5" x14ac:dyDescent="0.2">
      <c r="A166" s="16" t="s">
        <v>100</v>
      </c>
      <c r="B166" s="10">
        <v>3500</v>
      </c>
      <c r="C166" s="59">
        <v>2106.4679999999998</v>
      </c>
      <c r="D166" s="60">
        <f t="shared" si="4"/>
        <v>60.184799999999996</v>
      </c>
      <c r="E166" s="61">
        <f t="shared" si="5"/>
        <v>1393.5320000000002</v>
      </c>
    </row>
    <row r="167" spans="1:6" ht="63" x14ac:dyDescent="0.2">
      <c r="A167" s="16" t="s">
        <v>101</v>
      </c>
      <c r="B167" s="10">
        <v>89126.9</v>
      </c>
      <c r="C167" s="59">
        <v>44515.3</v>
      </c>
      <c r="D167" s="60">
        <f t="shared" si="4"/>
        <v>49.945975906263996</v>
      </c>
      <c r="E167" s="61">
        <f t="shared" si="5"/>
        <v>44611.599999999991</v>
      </c>
    </row>
    <row r="168" spans="1:6" ht="47.25" x14ac:dyDescent="0.2">
      <c r="A168" s="25" t="s">
        <v>102</v>
      </c>
      <c r="B168" s="10">
        <v>179917.4</v>
      </c>
      <c r="C168" s="59">
        <v>137175.394</v>
      </c>
      <c r="D168" s="60">
        <f t="shared" si="4"/>
        <v>76.243539535364562</v>
      </c>
      <c r="E168" s="61">
        <f t="shared" si="5"/>
        <v>42742.005999999994</v>
      </c>
    </row>
    <row r="169" spans="1:6" ht="47.25" x14ac:dyDescent="0.2">
      <c r="A169" s="25" t="s">
        <v>103</v>
      </c>
      <c r="B169" s="10">
        <v>1436</v>
      </c>
      <c r="C169" s="59">
        <v>0</v>
      </c>
      <c r="D169" s="60">
        <f t="shared" si="4"/>
        <v>0</v>
      </c>
      <c r="E169" s="61">
        <f t="shared" si="5"/>
        <v>1436</v>
      </c>
    </row>
    <row r="170" spans="1:6" ht="47.25" x14ac:dyDescent="0.2">
      <c r="A170" s="25" t="s">
        <v>104</v>
      </c>
      <c r="B170" s="10">
        <v>820</v>
      </c>
      <c r="C170" s="59">
        <v>363.5548</v>
      </c>
      <c r="D170" s="60">
        <f t="shared" si="4"/>
        <v>44.335951219512197</v>
      </c>
      <c r="E170" s="61">
        <f t="shared" si="5"/>
        <v>456.4452</v>
      </c>
    </row>
    <row r="171" spans="1:6" ht="78.75" x14ac:dyDescent="0.2">
      <c r="A171" s="25" t="s">
        <v>105</v>
      </c>
      <c r="B171" s="10">
        <v>1600</v>
      </c>
      <c r="C171" s="59">
        <v>0</v>
      </c>
      <c r="D171" s="60">
        <f t="shared" si="4"/>
        <v>0</v>
      </c>
      <c r="E171" s="61">
        <f t="shared" si="5"/>
        <v>1600</v>
      </c>
    </row>
    <row r="172" spans="1:6" ht="190.5" customHeight="1" x14ac:dyDescent="0.2">
      <c r="A172" s="36" t="s">
        <v>106</v>
      </c>
      <c r="B172" s="43">
        <v>46627.19051</v>
      </c>
      <c r="C172" s="59">
        <v>46627.199999999997</v>
      </c>
      <c r="D172" s="60">
        <f t="shared" si="4"/>
        <v>100.00002035293119</v>
      </c>
      <c r="E172" s="61">
        <f t="shared" si="5"/>
        <v>-9.4899999967310578E-3</v>
      </c>
    </row>
    <row r="173" spans="1:6" s="37" customFormat="1" x14ac:dyDescent="0.2">
      <c r="A173" s="6"/>
      <c r="B173" s="10"/>
      <c r="C173" s="56"/>
      <c r="D173" s="45"/>
      <c r="E173" s="56"/>
    </row>
    <row r="174" spans="1:6" x14ac:dyDescent="0.2">
      <c r="A174" s="38"/>
    </row>
    <row r="175" spans="1:6" x14ac:dyDescent="0.2">
      <c r="A175" s="38"/>
    </row>
    <row r="176" spans="1:6" x14ac:dyDescent="0.2">
      <c r="A176" s="38"/>
    </row>
    <row r="177" spans="1:1" x14ac:dyDescent="0.2">
      <c r="A177" s="38"/>
    </row>
    <row r="178" spans="1:1" x14ac:dyDescent="0.2">
      <c r="A178" s="38"/>
    </row>
    <row r="179" spans="1:1" x14ac:dyDescent="0.2">
      <c r="A179" s="40"/>
    </row>
    <row r="180" spans="1:1" x14ac:dyDescent="0.2">
      <c r="A180" s="38"/>
    </row>
    <row r="181" spans="1:1" x14ac:dyDescent="0.2">
      <c r="A181" s="38"/>
    </row>
    <row r="182" spans="1:1" x14ac:dyDescent="0.2">
      <c r="A182" s="38"/>
    </row>
    <row r="183" spans="1:1" x14ac:dyDescent="0.2">
      <c r="A183" s="38"/>
    </row>
    <row r="184" spans="1:1" x14ac:dyDescent="0.2">
      <c r="A184" s="38"/>
    </row>
    <row r="185" spans="1:1" x14ac:dyDescent="0.2">
      <c r="A185" s="38"/>
    </row>
    <row r="186" spans="1:1" x14ac:dyDescent="0.2">
      <c r="A186" s="38"/>
    </row>
    <row r="187" spans="1:1" x14ac:dyDescent="0.2">
      <c r="A187" s="38"/>
    </row>
    <row r="188" spans="1:1" x14ac:dyDescent="0.2">
      <c r="A188" s="38"/>
    </row>
    <row r="189" spans="1:1" x14ac:dyDescent="0.2">
      <c r="A189" s="38"/>
    </row>
    <row r="190" spans="1:1" x14ac:dyDescent="0.2">
      <c r="A190" s="38"/>
    </row>
    <row r="191" spans="1:1" x14ac:dyDescent="0.2">
      <c r="A191" s="38"/>
    </row>
    <row r="195" spans="1:32" s="42" customFormat="1" x14ac:dyDescent="0.2">
      <c r="A195" s="41"/>
      <c r="B195" s="39"/>
      <c r="C195" s="57"/>
      <c r="D195" s="58"/>
      <c r="E195" s="5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</sheetData>
  <autoFilter ref="A7:E173"/>
  <mergeCells count="7">
    <mergeCell ref="C5:D5"/>
    <mergeCell ref="B5:B6"/>
    <mergeCell ref="A1:E1"/>
    <mergeCell ref="A2:E2"/>
    <mergeCell ref="A3:E3"/>
    <mergeCell ref="A5:A6"/>
    <mergeCell ref="E5:E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край</vt:lpstr>
      <vt:lpstr>край!Заголовки_для_печати</vt:lpstr>
      <vt:lpstr>край!Область_печати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В. Вильнер</dc:creator>
  <cp:lastModifiedBy>Ольга В. Вильнер</cp:lastModifiedBy>
  <cp:lastPrinted>2023-10-06T07:06:34Z</cp:lastPrinted>
  <dcterms:created xsi:type="dcterms:W3CDTF">2023-10-06T04:22:35Z</dcterms:created>
  <dcterms:modified xsi:type="dcterms:W3CDTF">2023-10-06T07:07:13Z</dcterms:modified>
</cp:coreProperties>
</file>